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  <Override PartName="/xl/drawings/drawing19.xml" ContentType="application/vnd.openxmlformats-officedocument.drawing+xml"/>
  <Override PartName="/xl/drawings/drawing20.xml" ContentType="application/vnd.openxmlformats-officedocument.drawing+xml"/>
  <Override PartName="/xl/drawings/drawing21.xml" ContentType="application/vnd.openxmlformats-officedocument.drawing+xml"/>
  <Override PartName="/xl/drawings/drawing22.xml" ContentType="application/vnd.openxmlformats-officedocument.drawing+xml"/>
  <Override PartName="/xl/drawings/drawing2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jung.UADFD01\Desktop\Rozpočty\Rozpočty 2020\"/>
    </mc:Choice>
  </mc:AlternateContent>
  <bookViews>
    <workbookView xWindow="0" yWindow="0" windowWidth="0" windowHeight="0"/>
  </bookViews>
  <sheets>
    <sheet name="Rekapitulace stavby" sheetId="1" r:id="rId1"/>
    <sheet name="SO 1.1 - Oprava výhybky č..." sheetId="2" r:id="rId2"/>
    <sheet name="SO 1.2 - Materiál objedna..." sheetId="3" r:id="rId3"/>
    <sheet name="SO 1.3 - Oprava výhybky č..." sheetId="4" r:id="rId4"/>
    <sheet name="SO 1.4 - Materiál objedna..." sheetId="5" r:id="rId5"/>
    <sheet name="SO 2.1 - Výměna KR a KL k..." sheetId="6" r:id="rId6"/>
    <sheet name="SO 2.2 - Oprava přejezdu ..." sheetId="7" r:id="rId7"/>
    <sheet name="SO 2.3 - Oprava přejezdu ..." sheetId="8" r:id="rId8"/>
    <sheet name="SO 2.4 - Oprava přejezdu ..." sheetId="9" r:id="rId9"/>
    <sheet name="SO 2.5 - Oprava přejezdu ..." sheetId="10" r:id="rId10"/>
    <sheet name="SO 2.6 - Materiál objedna..." sheetId="11" r:id="rId11"/>
    <sheet name="SO 3.1 - Výměna pražců, č..." sheetId="12" r:id="rId12"/>
    <sheet name="SO 3.2 - Materiál objedna..." sheetId="13" r:id="rId13"/>
    <sheet name="SO 4.1 - Výměna pražců a ..." sheetId="14" r:id="rId14"/>
    <sheet name="SO 4.2 - Oprava přejezdu ..." sheetId="15" r:id="rId15"/>
    <sheet name="SO 4.3 - Materiál objedna..." sheetId="16" r:id="rId16"/>
    <sheet name="SO 5.1 - Oprava výhybky" sheetId="17" r:id="rId17"/>
    <sheet name="SO 5.2 - Materiál objedna..." sheetId="18" r:id="rId18"/>
    <sheet name="SO 6.1 - Oprava v.č. 9 a ..." sheetId="19" r:id="rId19"/>
    <sheet name="SO 6.2 - Materiál objedna..." sheetId="20" r:id="rId20"/>
    <sheet name="SO 7.1 - Železniční svršek" sheetId="21" r:id="rId21"/>
    <sheet name="SO 7.2 - Materiál objedna..." sheetId="22" r:id="rId22"/>
    <sheet name="SO 8.1 - VRN" sheetId="23" r:id="rId23"/>
  </sheets>
  <definedNames>
    <definedName name="_xlnm.Print_Area" localSheetId="0">'Rekapitulace stavby'!$D$4:$AO$76,'Rekapitulace stavby'!$C$82:$AQ$125</definedName>
    <definedName name="_xlnm.Print_Titles" localSheetId="0">'Rekapitulace stavby'!$92:$92</definedName>
    <definedName name="_xlnm._FilterDatabase" localSheetId="1" hidden="1">'SO 1.1 - Oprava výhybky č...'!$C$119:$K$331</definedName>
    <definedName name="_xlnm.Print_Area" localSheetId="1">'SO 1.1 - Oprava výhybky č...'!$C$4:$J$41,'SO 1.1 - Oprava výhybky č...'!$C$50:$J$76,'SO 1.1 - Oprava výhybky č...'!$C$82:$J$99,'SO 1.1 - Oprava výhybky č...'!$C$105:$K$331</definedName>
    <definedName name="_xlnm.Print_Titles" localSheetId="1">'SO 1.1 - Oprava výhybky č...'!$119:$119</definedName>
    <definedName name="_xlnm._FilterDatabase" localSheetId="2" hidden="1">'SO 1.2 - Materiál objedna...'!$C$119:$K$204</definedName>
    <definedName name="_xlnm.Print_Area" localSheetId="2">'SO 1.2 - Materiál objedna...'!$C$4:$J$41,'SO 1.2 - Materiál objedna...'!$C$50:$J$76,'SO 1.2 - Materiál objedna...'!$C$82:$J$99,'SO 1.2 - Materiál objedna...'!$C$105:$K$204</definedName>
    <definedName name="_xlnm.Print_Titles" localSheetId="2">'SO 1.2 - Materiál objedna...'!$119:$119</definedName>
    <definedName name="_xlnm._FilterDatabase" localSheetId="3" hidden="1">'SO 1.3 - Oprava výhybky č...'!$C$119:$K$312</definedName>
    <definedName name="_xlnm.Print_Area" localSheetId="3">'SO 1.3 - Oprava výhybky č...'!$C$4:$J$41,'SO 1.3 - Oprava výhybky č...'!$C$50:$J$76,'SO 1.3 - Oprava výhybky č...'!$C$82:$J$99,'SO 1.3 - Oprava výhybky č...'!$C$105:$K$312</definedName>
    <definedName name="_xlnm.Print_Titles" localSheetId="3">'SO 1.3 - Oprava výhybky č...'!$119:$119</definedName>
    <definedName name="_xlnm._FilterDatabase" localSheetId="4" hidden="1">'SO 1.4 - Materiál objedna...'!$C$119:$K$144</definedName>
    <definedName name="_xlnm.Print_Area" localSheetId="4">'SO 1.4 - Materiál objedna...'!$C$4:$J$41,'SO 1.4 - Materiál objedna...'!$C$50:$J$76,'SO 1.4 - Materiál objedna...'!$C$82:$J$99,'SO 1.4 - Materiál objedna...'!$C$105:$K$144</definedName>
    <definedName name="_xlnm.Print_Titles" localSheetId="4">'SO 1.4 - Materiál objedna...'!$119:$119</definedName>
    <definedName name="_xlnm._FilterDatabase" localSheetId="5" hidden="1">'SO 2.1 - Výměna KR a KL k...'!$C$119:$K$314</definedName>
    <definedName name="_xlnm.Print_Area" localSheetId="5">'SO 2.1 - Výměna KR a KL k...'!$C$4:$J$41,'SO 2.1 - Výměna KR a KL k...'!$C$50:$J$76,'SO 2.1 - Výměna KR a KL k...'!$C$82:$J$99,'SO 2.1 - Výměna KR a KL k...'!$C$105:$K$314</definedName>
    <definedName name="_xlnm.Print_Titles" localSheetId="5">'SO 2.1 - Výměna KR a KL k...'!$119:$119</definedName>
    <definedName name="_xlnm._FilterDatabase" localSheetId="6" hidden="1">'SO 2.2 - Oprava přejezdu ...'!$C$119:$K$151</definedName>
    <definedName name="_xlnm.Print_Area" localSheetId="6">'SO 2.2 - Oprava přejezdu ...'!$C$4:$J$41,'SO 2.2 - Oprava přejezdu ...'!$C$50:$J$76,'SO 2.2 - Oprava přejezdu ...'!$C$82:$J$99,'SO 2.2 - Oprava přejezdu ...'!$C$105:$K$151</definedName>
    <definedName name="_xlnm.Print_Titles" localSheetId="6">'SO 2.2 - Oprava přejezdu ...'!$119:$119</definedName>
    <definedName name="_xlnm._FilterDatabase" localSheetId="7" hidden="1">'SO 2.3 - Oprava přejezdu ...'!$C$119:$K$214</definedName>
    <definedName name="_xlnm.Print_Area" localSheetId="7">'SO 2.3 - Oprava přejezdu ...'!$C$4:$J$41,'SO 2.3 - Oprava přejezdu ...'!$C$50:$J$76,'SO 2.3 - Oprava přejezdu ...'!$C$82:$J$99,'SO 2.3 - Oprava přejezdu ...'!$C$105:$K$214</definedName>
    <definedName name="_xlnm.Print_Titles" localSheetId="7">'SO 2.3 - Oprava přejezdu ...'!$119:$119</definedName>
    <definedName name="_xlnm._FilterDatabase" localSheetId="8" hidden="1">'SO 2.4 - Oprava přejezdu ...'!$C$119:$K$151</definedName>
    <definedName name="_xlnm.Print_Area" localSheetId="8">'SO 2.4 - Oprava přejezdu ...'!$C$4:$J$41,'SO 2.4 - Oprava přejezdu ...'!$C$50:$J$76,'SO 2.4 - Oprava přejezdu ...'!$C$82:$J$99,'SO 2.4 - Oprava přejezdu ...'!$C$105:$K$151</definedName>
    <definedName name="_xlnm.Print_Titles" localSheetId="8">'SO 2.4 - Oprava přejezdu ...'!$119:$119</definedName>
    <definedName name="_xlnm._FilterDatabase" localSheetId="9" hidden="1">'SO 2.5 - Oprava přejezdu ...'!$C$119:$K$236</definedName>
    <definedName name="_xlnm.Print_Area" localSheetId="9">'SO 2.5 - Oprava přejezdu ...'!$C$4:$J$41,'SO 2.5 - Oprava přejezdu ...'!$C$50:$J$76,'SO 2.5 - Oprava přejezdu ...'!$C$82:$J$99,'SO 2.5 - Oprava přejezdu ...'!$C$105:$K$236</definedName>
    <definedName name="_xlnm.Print_Titles" localSheetId="9">'SO 2.5 - Oprava přejezdu ...'!$119:$119</definedName>
    <definedName name="_xlnm._FilterDatabase" localSheetId="10" hidden="1">'SO 2.6 - Materiál objedna...'!$C$119:$K$153</definedName>
    <definedName name="_xlnm.Print_Area" localSheetId="10">'SO 2.6 - Materiál objedna...'!$C$4:$J$41,'SO 2.6 - Materiál objedna...'!$C$50:$J$76,'SO 2.6 - Materiál objedna...'!$C$82:$J$99,'SO 2.6 - Materiál objedna...'!$C$105:$K$153</definedName>
    <definedName name="_xlnm.Print_Titles" localSheetId="10">'SO 2.6 - Materiál objedna...'!$119:$119</definedName>
    <definedName name="_xlnm._FilterDatabase" localSheetId="11" hidden="1">'SO 3.1 - Výměna pražců, č...'!$C$119:$K$244</definedName>
    <definedName name="_xlnm.Print_Area" localSheetId="11">'SO 3.1 - Výměna pražců, č...'!$C$4:$J$41,'SO 3.1 - Výměna pražců, č...'!$C$50:$J$76,'SO 3.1 - Výměna pražců, č...'!$C$82:$J$99,'SO 3.1 - Výměna pražců, č...'!$C$105:$K$244</definedName>
    <definedName name="_xlnm.Print_Titles" localSheetId="11">'SO 3.1 - Výměna pražců, č...'!$119:$119</definedName>
    <definedName name="_xlnm._FilterDatabase" localSheetId="12" hidden="1">'SO 3.2 - Materiál objedna...'!$C$119:$K$122</definedName>
    <definedName name="_xlnm.Print_Area" localSheetId="12">'SO 3.2 - Materiál objedna...'!$C$4:$J$41,'SO 3.2 - Materiál objedna...'!$C$50:$J$76,'SO 3.2 - Materiál objedna...'!$C$82:$J$99,'SO 3.2 - Materiál objedna...'!$C$105:$K$122</definedName>
    <definedName name="_xlnm.Print_Titles" localSheetId="12">'SO 3.2 - Materiál objedna...'!$119:$119</definedName>
    <definedName name="_xlnm._FilterDatabase" localSheetId="13" hidden="1">'SO 4.1 - Výměna pražců a ...'!$C$119:$K$307</definedName>
    <definedName name="_xlnm.Print_Area" localSheetId="13">'SO 4.1 - Výměna pražců a ...'!$C$4:$J$41,'SO 4.1 - Výměna pražců a ...'!$C$50:$J$76,'SO 4.1 - Výměna pražců a ...'!$C$82:$J$99,'SO 4.1 - Výměna pražců a ...'!$C$105:$K$307</definedName>
    <definedName name="_xlnm.Print_Titles" localSheetId="13">'SO 4.1 - Výměna pražců a ...'!$119:$119</definedName>
    <definedName name="_xlnm._FilterDatabase" localSheetId="14" hidden="1">'SO 4.2 - Oprava přejezdu ...'!$C$119:$K$197</definedName>
    <definedName name="_xlnm.Print_Area" localSheetId="14">'SO 4.2 - Oprava přejezdu ...'!$C$4:$J$41,'SO 4.2 - Oprava přejezdu ...'!$C$50:$J$76,'SO 4.2 - Oprava přejezdu ...'!$C$82:$J$99,'SO 4.2 - Oprava přejezdu ...'!$C$105:$K$197</definedName>
    <definedName name="_xlnm.Print_Titles" localSheetId="14">'SO 4.2 - Oprava přejezdu ...'!$119:$119</definedName>
    <definedName name="_xlnm._FilterDatabase" localSheetId="15" hidden="1">'SO 4.3 - Materiál objedna...'!$C$119:$K$138</definedName>
    <definedName name="_xlnm.Print_Area" localSheetId="15">'SO 4.3 - Materiál objedna...'!$C$4:$J$41,'SO 4.3 - Materiál objedna...'!$C$50:$J$76,'SO 4.3 - Materiál objedna...'!$C$82:$J$99,'SO 4.3 - Materiál objedna...'!$C$105:$K$138</definedName>
    <definedName name="_xlnm.Print_Titles" localSheetId="15">'SO 4.3 - Materiál objedna...'!$119:$119</definedName>
    <definedName name="_xlnm._FilterDatabase" localSheetId="16" hidden="1">'SO 5.1 - Oprava výhybky'!$C$119:$K$259</definedName>
    <definedName name="_xlnm.Print_Area" localSheetId="16">'SO 5.1 - Oprava výhybky'!$C$4:$J$41,'SO 5.1 - Oprava výhybky'!$C$50:$J$76,'SO 5.1 - Oprava výhybky'!$C$82:$J$99,'SO 5.1 - Oprava výhybky'!$C$105:$K$259</definedName>
    <definedName name="_xlnm.Print_Titles" localSheetId="16">'SO 5.1 - Oprava výhybky'!$119:$119</definedName>
    <definedName name="_xlnm._FilterDatabase" localSheetId="17" hidden="1">'SO 5.2 - Materiál objedna...'!$C$119:$K$148</definedName>
    <definedName name="_xlnm.Print_Area" localSheetId="17">'SO 5.2 - Materiál objedna...'!$C$4:$J$41,'SO 5.2 - Materiál objedna...'!$C$50:$J$76,'SO 5.2 - Materiál objedna...'!$C$82:$J$99,'SO 5.2 - Materiál objedna...'!$C$105:$K$148</definedName>
    <definedName name="_xlnm.Print_Titles" localSheetId="17">'SO 5.2 - Materiál objedna...'!$119:$119</definedName>
    <definedName name="_xlnm._FilterDatabase" localSheetId="18" hidden="1">'SO 6.1 - Oprava v.č. 9 a ...'!$C$119:$K$394</definedName>
    <definedName name="_xlnm.Print_Area" localSheetId="18">'SO 6.1 - Oprava v.č. 9 a ...'!$C$4:$J$41,'SO 6.1 - Oprava v.č. 9 a ...'!$C$50:$J$76,'SO 6.1 - Oprava v.č. 9 a ...'!$C$82:$J$99,'SO 6.1 - Oprava v.č. 9 a ...'!$C$105:$K$394</definedName>
    <definedName name="_xlnm.Print_Titles" localSheetId="18">'SO 6.1 - Oprava v.č. 9 a ...'!$119:$119</definedName>
    <definedName name="_xlnm._FilterDatabase" localSheetId="19" hidden="1">'SO 6.2 - Materiál objedna...'!$C$119:$K$124</definedName>
    <definedName name="_xlnm.Print_Area" localSheetId="19">'SO 6.2 - Materiál objedna...'!$C$4:$J$41,'SO 6.2 - Materiál objedna...'!$C$50:$J$76,'SO 6.2 - Materiál objedna...'!$C$82:$J$99,'SO 6.2 - Materiál objedna...'!$C$105:$K$124</definedName>
    <definedName name="_xlnm.Print_Titles" localSheetId="19">'SO 6.2 - Materiál objedna...'!$119:$119</definedName>
    <definedName name="_xlnm._FilterDatabase" localSheetId="20" hidden="1">'SO 7.1 - Železniční svršek'!$C$119:$K$268</definedName>
    <definedName name="_xlnm.Print_Area" localSheetId="20">'SO 7.1 - Železniční svršek'!$C$4:$J$41,'SO 7.1 - Železniční svršek'!$C$50:$J$76,'SO 7.1 - Železniční svršek'!$C$82:$J$99,'SO 7.1 - Železniční svršek'!$C$105:$K$268</definedName>
    <definedName name="_xlnm.Print_Titles" localSheetId="20">'SO 7.1 - Železniční svršek'!$119:$119</definedName>
    <definedName name="_xlnm._FilterDatabase" localSheetId="21" hidden="1">'SO 7.2 - Materiál objedna...'!$C$119:$K$126</definedName>
    <definedName name="_xlnm.Print_Area" localSheetId="21">'SO 7.2 - Materiál objedna...'!$C$4:$J$41,'SO 7.2 - Materiál objedna...'!$C$50:$J$76,'SO 7.2 - Materiál objedna...'!$C$82:$J$99,'SO 7.2 - Materiál objedna...'!$C$105:$K$126</definedName>
    <definedName name="_xlnm.Print_Titles" localSheetId="21">'SO 7.2 - Materiál objedna...'!$119:$119</definedName>
    <definedName name="_xlnm._FilterDatabase" localSheetId="22" hidden="1">'SO 8.1 - VRN'!$C$119:$K$140</definedName>
    <definedName name="_xlnm.Print_Area" localSheetId="22">'SO 8.1 - VRN'!$C$4:$J$41,'SO 8.1 - VRN'!$C$50:$J$76,'SO 8.1 - VRN'!$C$82:$J$99,'SO 8.1 - VRN'!$C$105:$K$140</definedName>
    <definedName name="_xlnm.Print_Titles" localSheetId="22">'SO 8.1 - VRN'!$119:$119</definedName>
  </definedNames>
  <calcPr/>
</workbook>
</file>

<file path=xl/calcChain.xml><?xml version="1.0" encoding="utf-8"?>
<calcChain xmlns="http://schemas.openxmlformats.org/spreadsheetml/2006/main">
  <c i="23" l="1" r="J39"/>
  <c r="J38"/>
  <c i="1" r="AY124"/>
  <c i="23" r="J37"/>
  <c i="1" r="AX124"/>
  <c i="23" r="BI138"/>
  <c r="BH138"/>
  <c r="BG138"/>
  <c r="BF138"/>
  <c r="T138"/>
  <c r="R138"/>
  <c r="P138"/>
  <c r="BI136"/>
  <c r="BH136"/>
  <c r="BG136"/>
  <c r="BF136"/>
  <c r="T136"/>
  <c r="R136"/>
  <c r="P136"/>
  <c r="BI133"/>
  <c r="BH133"/>
  <c r="BG133"/>
  <c r="BF133"/>
  <c r="T133"/>
  <c r="R133"/>
  <c r="P133"/>
  <c r="BI130"/>
  <c r="BH130"/>
  <c r="BG130"/>
  <c r="BF130"/>
  <c r="T130"/>
  <c r="R130"/>
  <c r="P130"/>
  <c r="BI128"/>
  <c r="BH128"/>
  <c r="BG128"/>
  <c r="BF128"/>
  <c r="T128"/>
  <c r="R128"/>
  <c r="P128"/>
  <c r="BI126"/>
  <c r="BH126"/>
  <c r="BG126"/>
  <c r="BF126"/>
  <c r="T126"/>
  <c r="R126"/>
  <c r="P126"/>
  <c r="BI124"/>
  <c r="BH124"/>
  <c r="BG124"/>
  <c r="BF124"/>
  <c r="T124"/>
  <c r="R124"/>
  <c r="P124"/>
  <c r="BI121"/>
  <c r="BH121"/>
  <c r="BG121"/>
  <c r="BF121"/>
  <c r="T121"/>
  <c r="R121"/>
  <c r="P121"/>
  <c r="J117"/>
  <c r="F116"/>
  <c r="F114"/>
  <c r="E112"/>
  <c r="J94"/>
  <c r="F93"/>
  <c r="F91"/>
  <c r="E89"/>
  <c r="J23"/>
  <c r="E23"/>
  <c r="J116"/>
  <c r="J22"/>
  <c r="J20"/>
  <c r="E20"/>
  <c r="F117"/>
  <c r="J19"/>
  <c r="J14"/>
  <c r="J91"/>
  <c r="E7"/>
  <c r="E108"/>
  <c i="22" r="J39"/>
  <c r="J38"/>
  <c i="1" r="AY122"/>
  <c i="22" r="J37"/>
  <c i="1" r="AX122"/>
  <c i="22" r="BI125"/>
  <c r="BH125"/>
  <c r="BG125"/>
  <c r="BF125"/>
  <c r="T125"/>
  <c r="R125"/>
  <c r="P125"/>
  <c r="BI123"/>
  <c r="BH123"/>
  <c r="BG123"/>
  <c r="BF123"/>
  <c r="T123"/>
  <c r="R123"/>
  <c r="P123"/>
  <c r="BI121"/>
  <c r="BH121"/>
  <c r="BG121"/>
  <c r="BF121"/>
  <c r="T121"/>
  <c r="R121"/>
  <c r="P121"/>
  <c r="J117"/>
  <c r="F116"/>
  <c r="F114"/>
  <c r="E112"/>
  <c r="J94"/>
  <c r="F93"/>
  <c r="F91"/>
  <c r="E89"/>
  <c r="J23"/>
  <c r="E23"/>
  <c r="J116"/>
  <c r="J22"/>
  <c r="J20"/>
  <c r="E20"/>
  <c r="F117"/>
  <c r="J19"/>
  <c r="J14"/>
  <c r="J91"/>
  <c r="E7"/>
  <c r="E108"/>
  <c i="21" r="J39"/>
  <c r="J38"/>
  <c i="1" r="AY121"/>
  <c i="21" r="J37"/>
  <c i="1" r="AX121"/>
  <c i="21" r="BI265"/>
  <c r="BH265"/>
  <c r="BG265"/>
  <c r="BF265"/>
  <c r="T265"/>
  <c r="R265"/>
  <c r="P265"/>
  <c r="BI261"/>
  <c r="BH261"/>
  <c r="BG261"/>
  <c r="BF261"/>
  <c r="T261"/>
  <c r="R261"/>
  <c r="P261"/>
  <c r="BI257"/>
  <c r="BH257"/>
  <c r="BG257"/>
  <c r="BF257"/>
  <c r="T257"/>
  <c r="R257"/>
  <c r="P257"/>
  <c r="BI253"/>
  <c r="BH253"/>
  <c r="BG253"/>
  <c r="BF253"/>
  <c r="T253"/>
  <c r="R253"/>
  <c r="P253"/>
  <c r="BI249"/>
  <c r="BH249"/>
  <c r="BG249"/>
  <c r="BF249"/>
  <c r="T249"/>
  <c r="R249"/>
  <c r="P249"/>
  <c r="BI245"/>
  <c r="BH245"/>
  <c r="BG245"/>
  <c r="BF245"/>
  <c r="T245"/>
  <c r="R245"/>
  <c r="P245"/>
  <c r="BI240"/>
  <c r="BH240"/>
  <c r="BG240"/>
  <c r="BF240"/>
  <c r="T240"/>
  <c r="R240"/>
  <c r="P240"/>
  <c r="BI236"/>
  <c r="BH236"/>
  <c r="BG236"/>
  <c r="BF236"/>
  <c r="T236"/>
  <c r="R236"/>
  <c r="P236"/>
  <c r="BI230"/>
  <c r="BH230"/>
  <c r="BG230"/>
  <c r="BF230"/>
  <c r="T230"/>
  <c r="R230"/>
  <c r="P230"/>
  <c r="BI227"/>
  <c r="BH227"/>
  <c r="BG227"/>
  <c r="BF227"/>
  <c r="T227"/>
  <c r="R227"/>
  <c r="P227"/>
  <c r="BI224"/>
  <c r="BH224"/>
  <c r="BG224"/>
  <c r="BF224"/>
  <c r="T224"/>
  <c r="R224"/>
  <c r="P224"/>
  <c r="BI220"/>
  <c r="BH220"/>
  <c r="BG220"/>
  <c r="BF220"/>
  <c r="T220"/>
  <c r="R220"/>
  <c r="P220"/>
  <c r="BI218"/>
  <c r="BH218"/>
  <c r="BG218"/>
  <c r="BF218"/>
  <c r="T218"/>
  <c r="R218"/>
  <c r="P218"/>
  <c r="BI213"/>
  <c r="BH213"/>
  <c r="BG213"/>
  <c r="BF213"/>
  <c r="T213"/>
  <c r="R213"/>
  <c r="P213"/>
  <c r="BI210"/>
  <c r="BH210"/>
  <c r="BG210"/>
  <c r="BF210"/>
  <c r="T210"/>
  <c r="R210"/>
  <c r="P210"/>
  <c r="BI207"/>
  <c r="BH207"/>
  <c r="BG207"/>
  <c r="BF207"/>
  <c r="T207"/>
  <c r="R207"/>
  <c r="P207"/>
  <c r="BI204"/>
  <c r="BH204"/>
  <c r="BG204"/>
  <c r="BF204"/>
  <c r="T204"/>
  <c r="R204"/>
  <c r="P204"/>
  <c r="BI200"/>
  <c r="BH200"/>
  <c r="BG200"/>
  <c r="BF200"/>
  <c r="T200"/>
  <c r="R200"/>
  <c r="P200"/>
  <c r="BI196"/>
  <c r="BH196"/>
  <c r="BG196"/>
  <c r="BF196"/>
  <c r="T196"/>
  <c r="R196"/>
  <c r="P196"/>
  <c r="BI193"/>
  <c r="BH193"/>
  <c r="BG193"/>
  <c r="BF193"/>
  <c r="T193"/>
  <c r="R193"/>
  <c r="P193"/>
  <c r="BI190"/>
  <c r="BH190"/>
  <c r="BG190"/>
  <c r="BF190"/>
  <c r="T190"/>
  <c r="R190"/>
  <c r="P190"/>
  <c r="BI187"/>
  <c r="BH187"/>
  <c r="BG187"/>
  <c r="BF187"/>
  <c r="T187"/>
  <c r="R187"/>
  <c r="P187"/>
  <c r="BI181"/>
  <c r="BH181"/>
  <c r="BG181"/>
  <c r="BF181"/>
  <c r="T181"/>
  <c r="R181"/>
  <c r="P181"/>
  <c r="BI178"/>
  <c r="BH178"/>
  <c r="BG178"/>
  <c r="BF178"/>
  <c r="T178"/>
  <c r="R178"/>
  <c r="P178"/>
  <c r="BI172"/>
  <c r="BH172"/>
  <c r="BG172"/>
  <c r="BF172"/>
  <c r="T172"/>
  <c r="R172"/>
  <c r="P172"/>
  <c r="BI169"/>
  <c r="BH169"/>
  <c r="BG169"/>
  <c r="BF169"/>
  <c r="T169"/>
  <c r="R169"/>
  <c r="P169"/>
  <c r="BI166"/>
  <c r="BH166"/>
  <c r="BG166"/>
  <c r="BF166"/>
  <c r="T166"/>
  <c r="R166"/>
  <c r="P166"/>
  <c r="BI163"/>
  <c r="BH163"/>
  <c r="BG163"/>
  <c r="BF163"/>
  <c r="T163"/>
  <c r="R163"/>
  <c r="P163"/>
  <c r="BI160"/>
  <c r="BH160"/>
  <c r="BG160"/>
  <c r="BF160"/>
  <c r="T160"/>
  <c r="R160"/>
  <c r="P160"/>
  <c r="BI157"/>
  <c r="BH157"/>
  <c r="BG157"/>
  <c r="BF157"/>
  <c r="T157"/>
  <c r="R157"/>
  <c r="P157"/>
  <c r="BI154"/>
  <c r="BH154"/>
  <c r="BG154"/>
  <c r="BF154"/>
  <c r="T154"/>
  <c r="R154"/>
  <c r="P154"/>
  <c r="BI151"/>
  <c r="BH151"/>
  <c r="BG151"/>
  <c r="BF151"/>
  <c r="T151"/>
  <c r="R151"/>
  <c r="P151"/>
  <c r="BI148"/>
  <c r="BH148"/>
  <c r="BG148"/>
  <c r="BF148"/>
  <c r="T148"/>
  <c r="R148"/>
  <c r="P148"/>
  <c r="BI145"/>
  <c r="BH145"/>
  <c r="BG145"/>
  <c r="BF145"/>
  <c r="T145"/>
  <c r="R145"/>
  <c r="P145"/>
  <c r="BI142"/>
  <c r="BH142"/>
  <c r="BG142"/>
  <c r="BF142"/>
  <c r="T142"/>
  <c r="R142"/>
  <c r="P142"/>
  <c r="BI138"/>
  <c r="BH138"/>
  <c r="BG138"/>
  <c r="BF138"/>
  <c r="T138"/>
  <c r="R138"/>
  <c r="P138"/>
  <c r="BI135"/>
  <c r="BH135"/>
  <c r="BG135"/>
  <c r="BF135"/>
  <c r="T135"/>
  <c r="R135"/>
  <c r="P135"/>
  <c r="BI132"/>
  <c r="BH132"/>
  <c r="BG132"/>
  <c r="BF132"/>
  <c r="T132"/>
  <c r="R132"/>
  <c r="P132"/>
  <c r="BI128"/>
  <c r="BH128"/>
  <c r="BG128"/>
  <c r="BF128"/>
  <c r="T128"/>
  <c r="R128"/>
  <c r="P128"/>
  <c r="BI125"/>
  <c r="BH125"/>
  <c r="BG125"/>
  <c r="BF125"/>
  <c r="T125"/>
  <c r="R125"/>
  <c r="P125"/>
  <c r="BI121"/>
  <c r="BH121"/>
  <c r="BG121"/>
  <c r="BF121"/>
  <c r="T121"/>
  <c r="R121"/>
  <c r="P121"/>
  <c r="J117"/>
  <c r="F116"/>
  <c r="F114"/>
  <c r="E112"/>
  <c r="J94"/>
  <c r="F93"/>
  <c r="F91"/>
  <c r="E89"/>
  <c r="J23"/>
  <c r="E23"/>
  <c r="J116"/>
  <c r="J22"/>
  <c r="J20"/>
  <c r="E20"/>
  <c r="F117"/>
  <c r="J19"/>
  <c r="J14"/>
  <c r="J114"/>
  <c r="E7"/>
  <c r="E108"/>
  <c i="20" r="J39"/>
  <c r="J38"/>
  <c i="1" r="AY119"/>
  <c i="20" r="J37"/>
  <c i="1" r="AX119"/>
  <c i="20" r="BI123"/>
  <c r="BH123"/>
  <c r="BG123"/>
  <c r="BF123"/>
  <c r="T123"/>
  <c r="R123"/>
  <c r="P123"/>
  <c r="BI121"/>
  <c r="BH121"/>
  <c r="BG121"/>
  <c r="BF121"/>
  <c r="T121"/>
  <c r="R121"/>
  <c r="P121"/>
  <c r="J117"/>
  <c r="F116"/>
  <c r="F114"/>
  <c r="E112"/>
  <c r="J94"/>
  <c r="F93"/>
  <c r="F91"/>
  <c r="E89"/>
  <c r="J23"/>
  <c r="E23"/>
  <c r="J116"/>
  <c r="J22"/>
  <c r="J20"/>
  <c r="E20"/>
  <c r="F117"/>
  <c r="J19"/>
  <c r="J14"/>
  <c r="J114"/>
  <c r="E7"/>
  <c r="E85"/>
  <c i="19" r="J39"/>
  <c r="J38"/>
  <c i="1" r="AY118"/>
  <c i="19" r="J37"/>
  <c i="1" r="AX118"/>
  <c i="19" r="BI393"/>
  <c r="BH393"/>
  <c r="BG393"/>
  <c r="BF393"/>
  <c r="T393"/>
  <c r="R393"/>
  <c r="P393"/>
  <c r="BI391"/>
  <c r="BH391"/>
  <c r="BG391"/>
  <c r="BF391"/>
  <c r="T391"/>
  <c r="R391"/>
  <c r="P391"/>
  <c r="BI389"/>
  <c r="BH389"/>
  <c r="BG389"/>
  <c r="BF389"/>
  <c r="T389"/>
  <c r="R389"/>
  <c r="P389"/>
  <c r="BI387"/>
  <c r="BH387"/>
  <c r="BG387"/>
  <c r="BF387"/>
  <c r="T387"/>
  <c r="R387"/>
  <c r="P387"/>
  <c r="BI385"/>
  <c r="BH385"/>
  <c r="BG385"/>
  <c r="BF385"/>
  <c r="T385"/>
  <c r="R385"/>
  <c r="P385"/>
  <c r="BI383"/>
  <c r="BH383"/>
  <c r="BG383"/>
  <c r="BF383"/>
  <c r="T383"/>
  <c r="R383"/>
  <c r="P383"/>
  <c r="BI380"/>
  <c r="BH380"/>
  <c r="BG380"/>
  <c r="BF380"/>
  <c r="T380"/>
  <c r="R380"/>
  <c r="P380"/>
  <c r="BI376"/>
  <c r="BH376"/>
  <c r="BG376"/>
  <c r="BF376"/>
  <c r="T376"/>
  <c r="R376"/>
  <c r="P376"/>
  <c r="BI372"/>
  <c r="BH372"/>
  <c r="BG372"/>
  <c r="BF372"/>
  <c r="T372"/>
  <c r="R372"/>
  <c r="P372"/>
  <c r="BI368"/>
  <c r="BH368"/>
  <c r="BG368"/>
  <c r="BF368"/>
  <c r="T368"/>
  <c r="R368"/>
  <c r="P368"/>
  <c r="BI364"/>
  <c r="BH364"/>
  <c r="BG364"/>
  <c r="BF364"/>
  <c r="T364"/>
  <c r="R364"/>
  <c r="P364"/>
  <c r="BI360"/>
  <c r="BH360"/>
  <c r="BG360"/>
  <c r="BF360"/>
  <c r="T360"/>
  <c r="R360"/>
  <c r="P360"/>
  <c r="BI356"/>
  <c r="BH356"/>
  <c r="BG356"/>
  <c r="BF356"/>
  <c r="T356"/>
  <c r="R356"/>
  <c r="P356"/>
  <c r="BI352"/>
  <c r="BH352"/>
  <c r="BG352"/>
  <c r="BF352"/>
  <c r="T352"/>
  <c r="R352"/>
  <c r="P352"/>
  <c r="BI349"/>
  <c r="BH349"/>
  <c r="BG349"/>
  <c r="BF349"/>
  <c r="T349"/>
  <c r="R349"/>
  <c r="P349"/>
  <c r="BI345"/>
  <c r="BH345"/>
  <c r="BG345"/>
  <c r="BF345"/>
  <c r="T345"/>
  <c r="R345"/>
  <c r="P345"/>
  <c r="BI342"/>
  <c r="BH342"/>
  <c r="BG342"/>
  <c r="BF342"/>
  <c r="T342"/>
  <c r="R342"/>
  <c r="P342"/>
  <c r="BI339"/>
  <c r="BH339"/>
  <c r="BG339"/>
  <c r="BF339"/>
  <c r="T339"/>
  <c r="R339"/>
  <c r="P339"/>
  <c r="BI335"/>
  <c r="BH335"/>
  <c r="BG335"/>
  <c r="BF335"/>
  <c r="T335"/>
  <c r="R335"/>
  <c r="P335"/>
  <c r="BI332"/>
  <c r="BH332"/>
  <c r="BG332"/>
  <c r="BF332"/>
  <c r="T332"/>
  <c r="R332"/>
  <c r="P332"/>
  <c r="BI328"/>
  <c r="BH328"/>
  <c r="BG328"/>
  <c r="BF328"/>
  <c r="T328"/>
  <c r="R328"/>
  <c r="P328"/>
  <c r="BI324"/>
  <c r="BH324"/>
  <c r="BG324"/>
  <c r="BF324"/>
  <c r="T324"/>
  <c r="R324"/>
  <c r="P324"/>
  <c r="BI321"/>
  <c r="BH321"/>
  <c r="BG321"/>
  <c r="BF321"/>
  <c r="T321"/>
  <c r="R321"/>
  <c r="P321"/>
  <c r="BI318"/>
  <c r="BH318"/>
  <c r="BG318"/>
  <c r="BF318"/>
  <c r="T318"/>
  <c r="R318"/>
  <c r="P318"/>
  <c r="BI315"/>
  <c r="BH315"/>
  <c r="BG315"/>
  <c r="BF315"/>
  <c r="T315"/>
  <c r="R315"/>
  <c r="P315"/>
  <c r="BI312"/>
  <c r="BH312"/>
  <c r="BG312"/>
  <c r="BF312"/>
  <c r="T312"/>
  <c r="R312"/>
  <c r="P312"/>
  <c r="BI309"/>
  <c r="BH309"/>
  <c r="BG309"/>
  <c r="BF309"/>
  <c r="T309"/>
  <c r="R309"/>
  <c r="P309"/>
  <c r="BI306"/>
  <c r="BH306"/>
  <c r="BG306"/>
  <c r="BF306"/>
  <c r="T306"/>
  <c r="R306"/>
  <c r="P306"/>
  <c r="BI303"/>
  <c r="BH303"/>
  <c r="BG303"/>
  <c r="BF303"/>
  <c r="T303"/>
  <c r="R303"/>
  <c r="P303"/>
  <c r="BI301"/>
  <c r="BH301"/>
  <c r="BG301"/>
  <c r="BF301"/>
  <c r="T301"/>
  <c r="R301"/>
  <c r="P301"/>
  <c r="BI299"/>
  <c r="BH299"/>
  <c r="BG299"/>
  <c r="BF299"/>
  <c r="T299"/>
  <c r="R299"/>
  <c r="P299"/>
  <c r="BI297"/>
  <c r="BH297"/>
  <c r="BG297"/>
  <c r="BF297"/>
  <c r="T297"/>
  <c r="R297"/>
  <c r="P297"/>
  <c r="BI295"/>
  <c r="BH295"/>
  <c r="BG295"/>
  <c r="BF295"/>
  <c r="T295"/>
  <c r="R295"/>
  <c r="P295"/>
  <c r="BI292"/>
  <c r="BH292"/>
  <c r="BG292"/>
  <c r="BF292"/>
  <c r="T292"/>
  <c r="R292"/>
  <c r="P292"/>
  <c r="BI289"/>
  <c r="BH289"/>
  <c r="BG289"/>
  <c r="BF289"/>
  <c r="T289"/>
  <c r="R289"/>
  <c r="P289"/>
  <c r="BI286"/>
  <c r="BH286"/>
  <c r="BG286"/>
  <c r="BF286"/>
  <c r="T286"/>
  <c r="R286"/>
  <c r="P286"/>
  <c r="BI283"/>
  <c r="BH283"/>
  <c r="BG283"/>
  <c r="BF283"/>
  <c r="T283"/>
  <c r="R283"/>
  <c r="P283"/>
  <c r="BI281"/>
  <c r="BH281"/>
  <c r="BG281"/>
  <c r="BF281"/>
  <c r="T281"/>
  <c r="R281"/>
  <c r="P281"/>
  <c r="BI278"/>
  <c r="BH278"/>
  <c r="BG278"/>
  <c r="BF278"/>
  <c r="T278"/>
  <c r="R278"/>
  <c r="P278"/>
  <c r="BI275"/>
  <c r="BH275"/>
  <c r="BG275"/>
  <c r="BF275"/>
  <c r="T275"/>
  <c r="R275"/>
  <c r="P275"/>
  <c r="BI268"/>
  <c r="BH268"/>
  <c r="BG268"/>
  <c r="BF268"/>
  <c r="T268"/>
  <c r="R268"/>
  <c r="P268"/>
  <c r="BI265"/>
  <c r="BH265"/>
  <c r="BG265"/>
  <c r="BF265"/>
  <c r="T265"/>
  <c r="R265"/>
  <c r="P265"/>
  <c r="BI262"/>
  <c r="BH262"/>
  <c r="BG262"/>
  <c r="BF262"/>
  <c r="T262"/>
  <c r="R262"/>
  <c r="P262"/>
  <c r="BI259"/>
  <c r="BH259"/>
  <c r="BG259"/>
  <c r="BF259"/>
  <c r="T259"/>
  <c r="R259"/>
  <c r="P259"/>
  <c r="BI256"/>
  <c r="BH256"/>
  <c r="BG256"/>
  <c r="BF256"/>
  <c r="T256"/>
  <c r="R256"/>
  <c r="P256"/>
  <c r="BI254"/>
  <c r="BH254"/>
  <c r="BG254"/>
  <c r="BF254"/>
  <c r="T254"/>
  <c r="R254"/>
  <c r="P254"/>
  <c r="BI252"/>
  <c r="BH252"/>
  <c r="BG252"/>
  <c r="BF252"/>
  <c r="T252"/>
  <c r="R252"/>
  <c r="P252"/>
  <c r="BI249"/>
  <c r="BH249"/>
  <c r="BG249"/>
  <c r="BF249"/>
  <c r="T249"/>
  <c r="R249"/>
  <c r="P249"/>
  <c r="BI246"/>
  <c r="BH246"/>
  <c r="BG246"/>
  <c r="BF246"/>
  <c r="T246"/>
  <c r="R246"/>
  <c r="P246"/>
  <c r="BI243"/>
  <c r="BH243"/>
  <c r="BG243"/>
  <c r="BF243"/>
  <c r="T243"/>
  <c r="R243"/>
  <c r="P243"/>
  <c r="BI240"/>
  <c r="BH240"/>
  <c r="BG240"/>
  <c r="BF240"/>
  <c r="T240"/>
  <c r="R240"/>
  <c r="P240"/>
  <c r="BI237"/>
  <c r="BH237"/>
  <c r="BG237"/>
  <c r="BF237"/>
  <c r="T237"/>
  <c r="R237"/>
  <c r="P237"/>
  <c r="BI234"/>
  <c r="BH234"/>
  <c r="BG234"/>
  <c r="BF234"/>
  <c r="T234"/>
  <c r="R234"/>
  <c r="P234"/>
  <c r="BI231"/>
  <c r="BH231"/>
  <c r="BG231"/>
  <c r="BF231"/>
  <c r="T231"/>
  <c r="R231"/>
  <c r="P231"/>
  <c r="BI229"/>
  <c r="BH229"/>
  <c r="BG229"/>
  <c r="BF229"/>
  <c r="T229"/>
  <c r="R229"/>
  <c r="P229"/>
  <c r="BI227"/>
  <c r="BH227"/>
  <c r="BG227"/>
  <c r="BF227"/>
  <c r="T227"/>
  <c r="R227"/>
  <c r="P227"/>
  <c r="BI225"/>
  <c r="BH225"/>
  <c r="BG225"/>
  <c r="BF225"/>
  <c r="T225"/>
  <c r="R225"/>
  <c r="P225"/>
  <c r="BI223"/>
  <c r="BH223"/>
  <c r="BG223"/>
  <c r="BF223"/>
  <c r="T223"/>
  <c r="R223"/>
  <c r="P223"/>
  <c r="BI220"/>
  <c r="BH220"/>
  <c r="BG220"/>
  <c r="BF220"/>
  <c r="T220"/>
  <c r="R220"/>
  <c r="P220"/>
  <c r="BI218"/>
  <c r="BH218"/>
  <c r="BG218"/>
  <c r="BF218"/>
  <c r="T218"/>
  <c r="R218"/>
  <c r="P218"/>
  <c r="BI216"/>
  <c r="BH216"/>
  <c r="BG216"/>
  <c r="BF216"/>
  <c r="T216"/>
  <c r="R216"/>
  <c r="P216"/>
  <c r="BI214"/>
  <c r="BH214"/>
  <c r="BG214"/>
  <c r="BF214"/>
  <c r="T214"/>
  <c r="R214"/>
  <c r="P214"/>
  <c r="BI212"/>
  <c r="BH212"/>
  <c r="BG212"/>
  <c r="BF212"/>
  <c r="T212"/>
  <c r="R212"/>
  <c r="P212"/>
  <c r="BI210"/>
  <c r="BH210"/>
  <c r="BG210"/>
  <c r="BF210"/>
  <c r="T210"/>
  <c r="R210"/>
  <c r="P210"/>
  <c r="BI208"/>
  <c r="BH208"/>
  <c r="BG208"/>
  <c r="BF208"/>
  <c r="T208"/>
  <c r="R208"/>
  <c r="P208"/>
  <c r="BI206"/>
  <c r="BH206"/>
  <c r="BG206"/>
  <c r="BF206"/>
  <c r="T206"/>
  <c r="R206"/>
  <c r="P206"/>
  <c r="BI204"/>
  <c r="BH204"/>
  <c r="BG204"/>
  <c r="BF204"/>
  <c r="T204"/>
  <c r="R204"/>
  <c r="P204"/>
  <c r="BI202"/>
  <c r="BH202"/>
  <c r="BG202"/>
  <c r="BF202"/>
  <c r="T202"/>
  <c r="R202"/>
  <c r="P202"/>
  <c r="BI200"/>
  <c r="BH200"/>
  <c r="BG200"/>
  <c r="BF200"/>
  <c r="T200"/>
  <c r="R200"/>
  <c r="P200"/>
  <c r="BI198"/>
  <c r="BH198"/>
  <c r="BG198"/>
  <c r="BF198"/>
  <c r="T198"/>
  <c r="R198"/>
  <c r="P198"/>
  <c r="BI196"/>
  <c r="BH196"/>
  <c r="BG196"/>
  <c r="BF196"/>
  <c r="T196"/>
  <c r="R196"/>
  <c r="P196"/>
  <c r="BI194"/>
  <c r="BH194"/>
  <c r="BG194"/>
  <c r="BF194"/>
  <c r="T194"/>
  <c r="R194"/>
  <c r="P194"/>
  <c r="BI192"/>
  <c r="BH192"/>
  <c r="BG192"/>
  <c r="BF192"/>
  <c r="T192"/>
  <c r="R192"/>
  <c r="P192"/>
  <c r="BI190"/>
  <c r="BH190"/>
  <c r="BG190"/>
  <c r="BF190"/>
  <c r="T190"/>
  <c r="R190"/>
  <c r="P190"/>
  <c r="BI188"/>
  <c r="BH188"/>
  <c r="BG188"/>
  <c r="BF188"/>
  <c r="T188"/>
  <c r="R188"/>
  <c r="P188"/>
  <c r="BI186"/>
  <c r="BH186"/>
  <c r="BG186"/>
  <c r="BF186"/>
  <c r="T186"/>
  <c r="R186"/>
  <c r="P186"/>
  <c r="BI184"/>
  <c r="BH184"/>
  <c r="BG184"/>
  <c r="BF184"/>
  <c r="T184"/>
  <c r="R184"/>
  <c r="P184"/>
  <c r="BI182"/>
  <c r="BH182"/>
  <c r="BG182"/>
  <c r="BF182"/>
  <c r="T182"/>
  <c r="R182"/>
  <c r="P182"/>
  <c r="BI180"/>
  <c r="BH180"/>
  <c r="BG180"/>
  <c r="BF180"/>
  <c r="T180"/>
  <c r="R180"/>
  <c r="P180"/>
  <c r="BI178"/>
  <c r="BH178"/>
  <c r="BG178"/>
  <c r="BF178"/>
  <c r="T178"/>
  <c r="R178"/>
  <c r="P178"/>
  <c r="BI175"/>
  <c r="BH175"/>
  <c r="BG175"/>
  <c r="BF175"/>
  <c r="T175"/>
  <c r="R175"/>
  <c r="P175"/>
  <c r="BI172"/>
  <c r="BH172"/>
  <c r="BG172"/>
  <c r="BF172"/>
  <c r="T172"/>
  <c r="R172"/>
  <c r="P172"/>
  <c r="BI168"/>
  <c r="BH168"/>
  <c r="BG168"/>
  <c r="BF168"/>
  <c r="T168"/>
  <c r="R168"/>
  <c r="P168"/>
  <c r="BI165"/>
  <c r="BH165"/>
  <c r="BG165"/>
  <c r="BF165"/>
  <c r="T165"/>
  <c r="R165"/>
  <c r="P165"/>
  <c r="BI162"/>
  <c r="BH162"/>
  <c r="BG162"/>
  <c r="BF162"/>
  <c r="T162"/>
  <c r="R162"/>
  <c r="P162"/>
  <c r="BI159"/>
  <c r="BH159"/>
  <c r="BG159"/>
  <c r="BF159"/>
  <c r="T159"/>
  <c r="R159"/>
  <c r="P159"/>
  <c r="BI156"/>
  <c r="BH156"/>
  <c r="BG156"/>
  <c r="BF156"/>
  <c r="T156"/>
  <c r="R156"/>
  <c r="P156"/>
  <c r="BI150"/>
  <c r="BH150"/>
  <c r="BG150"/>
  <c r="BF150"/>
  <c r="T150"/>
  <c r="R150"/>
  <c r="P150"/>
  <c r="BI147"/>
  <c r="BH147"/>
  <c r="BG147"/>
  <c r="BF147"/>
  <c r="T147"/>
  <c r="R147"/>
  <c r="P147"/>
  <c r="BI141"/>
  <c r="BH141"/>
  <c r="BG141"/>
  <c r="BF141"/>
  <c r="T141"/>
  <c r="R141"/>
  <c r="P141"/>
  <c r="BI138"/>
  <c r="BH138"/>
  <c r="BG138"/>
  <c r="BF138"/>
  <c r="T138"/>
  <c r="R138"/>
  <c r="P138"/>
  <c r="BI135"/>
  <c r="BH135"/>
  <c r="BG135"/>
  <c r="BF135"/>
  <c r="T135"/>
  <c r="R135"/>
  <c r="P135"/>
  <c r="BI132"/>
  <c r="BH132"/>
  <c r="BG132"/>
  <c r="BF132"/>
  <c r="T132"/>
  <c r="R132"/>
  <c r="P132"/>
  <c r="BI128"/>
  <c r="BH128"/>
  <c r="BG128"/>
  <c r="BF128"/>
  <c r="T128"/>
  <c r="R128"/>
  <c r="P128"/>
  <c r="BI125"/>
  <c r="BH125"/>
  <c r="BG125"/>
  <c r="BF125"/>
  <c r="T125"/>
  <c r="R125"/>
  <c r="P125"/>
  <c r="BI121"/>
  <c r="BH121"/>
  <c r="BG121"/>
  <c r="BF121"/>
  <c r="T121"/>
  <c r="R121"/>
  <c r="P121"/>
  <c r="J117"/>
  <c r="F116"/>
  <c r="F114"/>
  <c r="E112"/>
  <c r="J94"/>
  <c r="F93"/>
  <c r="F91"/>
  <c r="E89"/>
  <c r="J23"/>
  <c r="E23"/>
  <c r="J116"/>
  <c r="J22"/>
  <c r="J20"/>
  <c r="E20"/>
  <c r="F117"/>
  <c r="J19"/>
  <c r="J14"/>
  <c r="J91"/>
  <c r="E7"/>
  <c r="E108"/>
  <c i="18" r="J39"/>
  <c r="J38"/>
  <c i="1" r="AY116"/>
  <c i="18" r="J37"/>
  <c i="1" r="AX116"/>
  <c i="18"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BI123"/>
  <c r="BH123"/>
  <c r="BG123"/>
  <c r="BF123"/>
  <c r="T123"/>
  <c r="R123"/>
  <c r="P123"/>
  <c r="BI121"/>
  <c r="BH121"/>
  <c r="BG121"/>
  <c r="BF121"/>
  <c r="T121"/>
  <c r="R121"/>
  <c r="P121"/>
  <c r="J117"/>
  <c r="F116"/>
  <c r="F114"/>
  <c r="E112"/>
  <c r="J94"/>
  <c r="F93"/>
  <c r="F91"/>
  <c r="E89"/>
  <c r="J23"/>
  <c r="E23"/>
  <c r="J116"/>
  <c r="J22"/>
  <c r="J20"/>
  <c r="E20"/>
  <c r="F117"/>
  <c r="J19"/>
  <c r="J14"/>
  <c r="J114"/>
  <c r="E7"/>
  <c r="E108"/>
  <c i="17" r="J39"/>
  <c r="J38"/>
  <c i="1" r="AY115"/>
  <c i="17" r="J37"/>
  <c i="1" r="AX115"/>
  <c i="17" r="BI257"/>
  <c r="BH257"/>
  <c r="BG257"/>
  <c r="BF257"/>
  <c r="T257"/>
  <c r="R257"/>
  <c r="P257"/>
  <c r="BI253"/>
  <c r="BH253"/>
  <c r="BG253"/>
  <c r="BF253"/>
  <c r="T253"/>
  <c r="R253"/>
  <c r="P253"/>
  <c r="BI249"/>
  <c r="BH249"/>
  <c r="BG249"/>
  <c r="BF249"/>
  <c r="T249"/>
  <c r="R249"/>
  <c r="P249"/>
  <c r="BI245"/>
  <c r="BH245"/>
  <c r="BG245"/>
  <c r="BF245"/>
  <c r="T245"/>
  <c r="R245"/>
  <c r="P245"/>
  <c r="BI242"/>
  <c r="BH242"/>
  <c r="BG242"/>
  <c r="BF242"/>
  <c r="T242"/>
  <c r="R242"/>
  <c r="P242"/>
  <c r="BI239"/>
  <c r="BH239"/>
  <c r="BG239"/>
  <c r="BF239"/>
  <c r="T239"/>
  <c r="R239"/>
  <c r="P239"/>
  <c r="BI236"/>
  <c r="BH236"/>
  <c r="BG236"/>
  <c r="BF236"/>
  <c r="T236"/>
  <c r="R236"/>
  <c r="P236"/>
  <c r="BI232"/>
  <c r="BH232"/>
  <c r="BG232"/>
  <c r="BF232"/>
  <c r="T232"/>
  <c r="R232"/>
  <c r="P232"/>
  <c r="BI229"/>
  <c r="BH229"/>
  <c r="BG229"/>
  <c r="BF229"/>
  <c r="T229"/>
  <c r="R229"/>
  <c r="P229"/>
  <c r="BI226"/>
  <c r="BH226"/>
  <c r="BG226"/>
  <c r="BF226"/>
  <c r="T226"/>
  <c r="R226"/>
  <c r="P226"/>
  <c r="BI222"/>
  <c r="BH222"/>
  <c r="BG222"/>
  <c r="BF222"/>
  <c r="T222"/>
  <c r="R222"/>
  <c r="P222"/>
  <c r="BI218"/>
  <c r="BH218"/>
  <c r="BG218"/>
  <c r="BF218"/>
  <c r="T218"/>
  <c r="R218"/>
  <c r="P218"/>
  <c r="BI214"/>
  <c r="BH214"/>
  <c r="BG214"/>
  <c r="BF214"/>
  <c r="T214"/>
  <c r="R214"/>
  <c r="P214"/>
  <c r="BI210"/>
  <c r="BH210"/>
  <c r="BG210"/>
  <c r="BF210"/>
  <c r="T210"/>
  <c r="R210"/>
  <c r="P210"/>
  <c r="BI207"/>
  <c r="BH207"/>
  <c r="BG207"/>
  <c r="BF207"/>
  <c r="T207"/>
  <c r="R207"/>
  <c r="P207"/>
  <c r="BI204"/>
  <c r="BH204"/>
  <c r="BG204"/>
  <c r="BF204"/>
  <c r="T204"/>
  <c r="R204"/>
  <c r="P204"/>
  <c r="BI201"/>
  <c r="BH201"/>
  <c r="BG201"/>
  <c r="BF201"/>
  <c r="T201"/>
  <c r="R201"/>
  <c r="P201"/>
  <c r="BI199"/>
  <c r="BH199"/>
  <c r="BG199"/>
  <c r="BF199"/>
  <c r="T199"/>
  <c r="R199"/>
  <c r="P199"/>
  <c r="BI197"/>
  <c r="BH197"/>
  <c r="BG197"/>
  <c r="BF197"/>
  <c r="T197"/>
  <c r="R197"/>
  <c r="P197"/>
  <c r="BI195"/>
  <c r="BH195"/>
  <c r="BG195"/>
  <c r="BF195"/>
  <c r="T195"/>
  <c r="R195"/>
  <c r="P195"/>
  <c r="BI193"/>
  <c r="BH193"/>
  <c r="BG193"/>
  <c r="BF193"/>
  <c r="T193"/>
  <c r="R193"/>
  <c r="P193"/>
  <c r="BI190"/>
  <c r="BH190"/>
  <c r="BG190"/>
  <c r="BF190"/>
  <c r="T190"/>
  <c r="R190"/>
  <c r="P190"/>
  <c r="BI187"/>
  <c r="BH187"/>
  <c r="BG187"/>
  <c r="BF187"/>
  <c r="T187"/>
  <c r="R187"/>
  <c r="P187"/>
  <c r="BI185"/>
  <c r="BH185"/>
  <c r="BG185"/>
  <c r="BF185"/>
  <c r="T185"/>
  <c r="R185"/>
  <c r="P185"/>
  <c r="BI183"/>
  <c r="BH183"/>
  <c r="BG183"/>
  <c r="BF183"/>
  <c r="T183"/>
  <c r="R183"/>
  <c r="P183"/>
  <c r="BI180"/>
  <c r="BH180"/>
  <c r="BG180"/>
  <c r="BF180"/>
  <c r="T180"/>
  <c r="R180"/>
  <c r="P180"/>
  <c r="BI178"/>
  <c r="BH178"/>
  <c r="BG178"/>
  <c r="BF178"/>
  <c r="T178"/>
  <c r="R178"/>
  <c r="P178"/>
  <c r="BI175"/>
  <c r="BH175"/>
  <c r="BG175"/>
  <c r="BF175"/>
  <c r="T175"/>
  <c r="R175"/>
  <c r="P175"/>
  <c r="BI169"/>
  <c r="BH169"/>
  <c r="BG169"/>
  <c r="BF169"/>
  <c r="T169"/>
  <c r="R169"/>
  <c r="P169"/>
  <c r="BI165"/>
  <c r="BH165"/>
  <c r="BG165"/>
  <c r="BF165"/>
  <c r="T165"/>
  <c r="R165"/>
  <c r="P165"/>
  <c r="BI161"/>
  <c r="BH161"/>
  <c r="BG161"/>
  <c r="BF161"/>
  <c r="T161"/>
  <c r="R161"/>
  <c r="P161"/>
  <c r="BI157"/>
  <c r="BH157"/>
  <c r="BG157"/>
  <c r="BF157"/>
  <c r="T157"/>
  <c r="R157"/>
  <c r="P157"/>
  <c r="BI154"/>
  <c r="BH154"/>
  <c r="BG154"/>
  <c r="BF154"/>
  <c r="T154"/>
  <c r="R154"/>
  <c r="P154"/>
  <c r="BI148"/>
  <c r="BH148"/>
  <c r="BG148"/>
  <c r="BF148"/>
  <c r="T148"/>
  <c r="R148"/>
  <c r="P148"/>
  <c r="BI144"/>
  <c r="BH144"/>
  <c r="BG144"/>
  <c r="BF144"/>
  <c r="T144"/>
  <c r="R144"/>
  <c r="P144"/>
  <c r="BI140"/>
  <c r="BH140"/>
  <c r="BG140"/>
  <c r="BF140"/>
  <c r="T140"/>
  <c r="R140"/>
  <c r="P140"/>
  <c r="BI136"/>
  <c r="BH136"/>
  <c r="BG136"/>
  <c r="BF136"/>
  <c r="T136"/>
  <c r="R136"/>
  <c r="P136"/>
  <c r="BI132"/>
  <c r="BH132"/>
  <c r="BG132"/>
  <c r="BF132"/>
  <c r="T132"/>
  <c r="R132"/>
  <c r="P132"/>
  <c r="BI128"/>
  <c r="BH128"/>
  <c r="BG128"/>
  <c r="BF128"/>
  <c r="T128"/>
  <c r="R128"/>
  <c r="P128"/>
  <c r="BI121"/>
  <c r="BH121"/>
  <c r="BG121"/>
  <c r="BF121"/>
  <c r="T121"/>
  <c r="R121"/>
  <c r="P121"/>
  <c r="J117"/>
  <c r="F116"/>
  <c r="F114"/>
  <c r="E112"/>
  <c r="J94"/>
  <c r="F93"/>
  <c r="F91"/>
  <c r="E89"/>
  <c r="J23"/>
  <c r="E23"/>
  <c r="J116"/>
  <c r="J22"/>
  <c r="J20"/>
  <c r="E20"/>
  <c r="F117"/>
  <c r="J19"/>
  <c r="J14"/>
  <c r="J91"/>
  <c r="E7"/>
  <c r="E85"/>
  <c i="16" r="J39"/>
  <c r="J38"/>
  <c i="1" r="AY113"/>
  <c i="16" r="J37"/>
  <c i="1" r="AX113"/>
  <c i="16"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BI123"/>
  <c r="BH123"/>
  <c r="BG123"/>
  <c r="BF123"/>
  <c r="T123"/>
  <c r="R123"/>
  <c r="P123"/>
  <c r="BI121"/>
  <c r="BH121"/>
  <c r="BG121"/>
  <c r="BF121"/>
  <c r="T121"/>
  <c r="R121"/>
  <c r="P121"/>
  <c r="J117"/>
  <c r="F116"/>
  <c r="F114"/>
  <c r="E112"/>
  <c r="J94"/>
  <c r="F93"/>
  <c r="F91"/>
  <c r="E89"/>
  <c r="J23"/>
  <c r="E23"/>
  <c r="J116"/>
  <c r="J22"/>
  <c r="J20"/>
  <c r="E20"/>
  <c r="F117"/>
  <c r="J19"/>
  <c r="J14"/>
  <c r="J114"/>
  <c r="E7"/>
  <c r="E108"/>
  <c i="15" r="J39"/>
  <c r="J38"/>
  <c i="1" r="AY112"/>
  <c i="15" r="J37"/>
  <c i="1" r="AX112"/>
  <c i="15" r="BI194"/>
  <c r="BH194"/>
  <c r="BG194"/>
  <c r="BF194"/>
  <c r="T194"/>
  <c r="R194"/>
  <c r="P194"/>
  <c r="BI191"/>
  <c r="BH191"/>
  <c r="BG191"/>
  <c r="BF191"/>
  <c r="T191"/>
  <c r="R191"/>
  <c r="P191"/>
  <c r="BI187"/>
  <c r="BH187"/>
  <c r="BG187"/>
  <c r="BF187"/>
  <c r="T187"/>
  <c r="R187"/>
  <c r="P187"/>
  <c r="BI183"/>
  <c r="BH183"/>
  <c r="BG183"/>
  <c r="BF183"/>
  <c r="T183"/>
  <c r="R183"/>
  <c r="P183"/>
  <c r="BI179"/>
  <c r="BH179"/>
  <c r="BG179"/>
  <c r="BF179"/>
  <c r="T179"/>
  <c r="R179"/>
  <c r="P179"/>
  <c r="BI175"/>
  <c r="BH175"/>
  <c r="BG175"/>
  <c r="BF175"/>
  <c r="T175"/>
  <c r="R175"/>
  <c r="P175"/>
  <c r="BI172"/>
  <c r="BH172"/>
  <c r="BG172"/>
  <c r="BF172"/>
  <c r="T172"/>
  <c r="R172"/>
  <c r="P172"/>
  <c r="BI169"/>
  <c r="BH169"/>
  <c r="BG169"/>
  <c r="BF169"/>
  <c r="T169"/>
  <c r="R169"/>
  <c r="P169"/>
  <c r="BI167"/>
  <c r="BH167"/>
  <c r="BG167"/>
  <c r="BF167"/>
  <c r="T167"/>
  <c r="R167"/>
  <c r="P167"/>
  <c r="BI165"/>
  <c r="BH165"/>
  <c r="BG165"/>
  <c r="BF165"/>
  <c r="T165"/>
  <c r="R165"/>
  <c r="P165"/>
  <c r="BI162"/>
  <c r="BH162"/>
  <c r="BG162"/>
  <c r="BF162"/>
  <c r="T162"/>
  <c r="R162"/>
  <c r="P162"/>
  <c r="BI159"/>
  <c r="BH159"/>
  <c r="BG159"/>
  <c r="BF159"/>
  <c r="T159"/>
  <c r="R159"/>
  <c r="P159"/>
  <c r="BI156"/>
  <c r="BH156"/>
  <c r="BG156"/>
  <c r="BF156"/>
  <c r="T156"/>
  <c r="R156"/>
  <c r="P156"/>
  <c r="BI154"/>
  <c r="BH154"/>
  <c r="BG154"/>
  <c r="BF154"/>
  <c r="T154"/>
  <c r="R154"/>
  <c r="P154"/>
  <c r="BI152"/>
  <c r="BH152"/>
  <c r="BG152"/>
  <c r="BF152"/>
  <c r="T152"/>
  <c r="R152"/>
  <c r="P152"/>
  <c r="BI149"/>
  <c r="BH149"/>
  <c r="BG149"/>
  <c r="BF149"/>
  <c r="T149"/>
  <c r="R149"/>
  <c r="P149"/>
  <c r="BI146"/>
  <c r="BH146"/>
  <c r="BG146"/>
  <c r="BF146"/>
  <c r="T146"/>
  <c r="R146"/>
  <c r="P146"/>
  <c r="BI143"/>
  <c r="BH143"/>
  <c r="BG143"/>
  <c r="BF143"/>
  <c r="T143"/>
  <c r="R143"/>
  <c r="P143"/>
  <c r="BI141"/>
  <c r="BH141"/>
  <c r="BG141"/>
  <c r="BF141"/>
  <c r="T141"/>
  <c r="R141"/>
  <c r="P141"/>
  <c r="BI138"/>
  <c r="BH138"/>
  <c r="BG138"/>
  <c r="BF138"/>
  <c r="T138"/>
  <c r="R138"/>
  <c r="P138"/>
  <c r="BI135"/>
  <c r="BH135"/>
  <c r="BG135"/>
  <c r="BF135"/>
  <c r="T135"/>
  <c r="R135"/>
  <c r="P135"/>
  <c r="BI132"/>
  <c r="BH132"/>
  <c r="BG132"/>
  <c r="BF132"/>
  <c r="T132"/>
  <c r="R132"/>
  <c r="P132"/>
  <c r="BI129"/>
  <c r="BH129"/>
  <c r="BG129"/>
  <c r="BF129"/>
  <c r="T129"/>
  <c r="R129"/>
  <c r="P129"/>
  <c r="BI126"/>
  <c r="BH126"/>
  <c r="BG126"/>
  <c r="BF126"/>
  <c r="T126"/>
  <c r="R126"/>
  <c r="P126"/>
  <c r="BI123"/>
  <c r="BH123"/>
  <c r="BG123"/>
  <c r="BF123"/>
  <c r="T123"/>
  <c r="R123"/>
  <c r="P123"/>
  <c r="BI121"/>
  <c r="BH121"/>
  <c r="BG121"/>
  <c r="BF121"/>
  <c r="T121"/>
  <c r="R121"/>
  <c r="P121"/>
  <c r="J117"/>
  <c r="F116"/>
  <c r="F114"/>
  <c r="E112"/>
  <c r="J94"/>
  <c r="F93"/>
  <c r="F91"/>
  <c r="E89"/>
  <c r="J23"/>
  <c r="E23"/>
  <c r="J93"/>
  <c r="J22"/>
  <c r="J20"/>
  <c r="E20"/>
  <c r="F117"/>
  <c r="J19"/>
  <c r="J14"/>
  <c r="J91"/>
  <c r="E7"/>
  <c r="E108"/>
  <c i="14" r="J39"/>
  <c r="J38"/>
  <c i="1" r="AY111"/>
  <c i="14" r="J37"/>
  <c i="1" r="AX111"/>
  <c i="14" r="BI306"/>
  <c r="BH306"/>
  <c r="BG306"/>
  <c r="BF306"/>
  <c r="T306"/>
  <c r="R306"/>
  <c r="P306"/>
  <c r="BI304"/>
  <c r="BH304"/>
  <c r="BG304"/>
  <c r="BF304"/>
  <c r="T304"/>
  <c r="R304"/>
  <c r="P304"/>
  <c r="BI302"/>
  <c r="BH302"/>
  <c r="BG302"/>
  <c r="BF302"/>
  <c r="T302"/>
  <c r="R302"/>
  <c r="P302"/>
  <c r="BI300"/>
  <c r="BH300"/>
  <c r="BG300"/>
  <c r="BF300"/>
  <c r="T300"/>
  <c r="R300"/>
  <c r="P300"/>
  <c r="BI298"/>
  <c r="BH298"/>
  <c r="BG298"/>
  <c r="BF298"/>
  <c r="T298"/>
  <c r="R298"/>
  <c r="P298"/>
  <c r="BI296"/>
  <c r="BH296"/>
  <c r="BG296"/>
  <c r="BF296"/>
  <c r="T296"/>
  <c r="R296"/>
  <c r="P296"/>
  <c r="BI294"/>
  <c r="BH294"/>
  <c r="BG294"/>
  <c r="BF294"/>
  <c r="T294"/>
  <c r="R294"/>
  <c r="P294"/>
  <c r="BI290"/>
  <c r="BH290"/>
  <c r="BG290"/>
  <c r="BF290"/>
  <c r="T290"/>
  <c r="R290"/>
  <c r="P290"/>
  <c r="BI285"/>
  <c r="BH285"/>
  <c r="BG285"/>
  <c r="BF285"/>
  <c r="T285"/>
  <c r="R285"/>
  <c r="P285"/>
  <c r="BI280"/>
  <c r="BH280"/>
  <c r="BG280"/>
  <c r="BF280"/>
  <c r="T280"/>
  <c r="R280"/>
  <c r="P280"/>
  <c r="BI276"/>
  <c r="BH276"/>
  <c r="BG276"/>
  <c r="BF276"/>
  <c r="T276"/>
  <c r="R276"/>
  <c r="P276"/>
  <c r="BI272"/>
  <c r="BH272"/>
  <c r="BG272"/>
  <c r="BF272"/>
  <c r="T272"/>
  <c r="R272"/>
  <c r="P272"/>
  <c r="BI268"/>
  <c r="BH268"/>
  <c r="BG268"/>
  <c r="BF268"/>
  <c r="T268"/>
  <c r="R268"/>
  <c r="P268"/>
  <c r="BI263"/>
  <c r="BH263"/>
  <c r="BG263"/>
  <c r="BF263"/>
  <c r="T263"/>
  <c r="R263"/>
  <c r="P263"/>
  <c r="BI259"/>
  <c r="BH259"/>
  <c r="BG259"/>
  <c r="BF259"/>
  <c r="T259"/>
  <c r="R259"/>
  <c r="P259"/>
  <c r="BI255"/>
  <c r="BH255"/>
  <c r="BG255"/>
  <c r="BF255"/>
  <c r="T255"/>
  <c r="R255"/>
  <c r="P255"/>
  <c r="BI251"/>
  <c r="BH251"/>
  <c r="BG251"/>
  <c r="BF251"/>
  <c r="T251"/>
  <c r="R251"/>
  <c r="P251"/>
  <c r="BI247"/>
  <c r="BH247"/>
  <c r="BG247"/>
  <c r="BF247"/>
  <c r="T247"/>
  <c r="R247"/>
  <c r="P247"/>
  <c r="BI244"/>
  <c r="BH244"/>
  <c r="BG244"/>
  <c r="BF244"/>
  <c r="T244"/>
  <c r="R244"/>
  <c r="P244"/>
  <c r="BI240"/>
  <c r="BH240"/>
  <c r="BG240"/>
  <c r="BF240"/>
  <c r="T240"/>
  <c r="R240"/>
  <c r="P240"/>
  <c r="BI238"/>
  <c r="BH238"/>
  <c r="BG238"/>
  <c r="BF238"/>
  <c r="T238"/>
  <c r="R238"/>
  <c r="P238"/>
  <c r="BI235"/>
  <c r="BH235"/>
  <c r="BG235"/>
  <c r="BF235"/>
  <c r="T235"/>
  <c r="R235"/>
  <c r="P235"/>
  <c r="BI232"/>
  <c r="BH232"/>
  <c r="BG232"/>
  <c r="BF232"/>
  <c r="T232"/>
  <c r="R232"/>
  <c r="P232"/>
  <c r="BI228"/>
  <c r="BH228"/>
  <c r="BG228"/>
  <c r="BF228"/>
  <c r="T228"/>
  <c r="R228"/>
  <c r="P228"/>
  <c r="BI224"/>
  <c r="BH224"/>
  <c r="BG224"/>
  <c r="BF224"/>
  <c r="T224"/>
  <c r="R224"/>
  <c r="P224"/>
  <c r="BI221"/>
  <c r="BH221"/>
  <c r="BG221"/>
  <c r="BF221"/>
  <c r="T221"/>
  <c r="R221"/>
  <c r="P221"/>
  <c r="BI218"/>
  <c r="BH218"/>
  <c r="BG218"/>
  <c r="BF218"/>
  <c r="T218"/>
  <c r="R218"/>
  <c r="P218"/>
  <c r="BI215"/>
  <c r="BH215"/>
  <c r="BG215"/>
  <c r="BF215"/>
  <c r="T215"/>
  <c r="R215"/>
  <c r="P215"/>
  <c r="BI213"/>
  <c r="BH213"/>
  <c r="BG213"/>
  <c r="BF213"/>
  <c r="T213"/>
  <c r="R213"/>
  <c r="P213"/>
  <c r="BI211"/>
  <c r="BH211"/>
  <c r="BG211"/>
  <c r="BF211"/>
  <c r="T211"/>
  <c r="R211"/>
  <c r="P211"/>
  <c r="BI209"/>
  <c r="BH209"/>
  <c r="BG209"/>
  <c r="BF209"/>
  <c r="T209"/>
  <c r="R209"/>
  <c r="P209"/>
  <c r="BI206"/>
  <c r="BH206"/>
  <c r="BG206"/>
  <c r="BF206"/>
  <c r="T206"/>
  <c r="R206"/>
  <c r="P206"/>
  <c r="BI203"/>
  <c r="BH203"/>
  <c r="BG203"/>
  <c r="BF203"/>
  <c r="T203"/>
  <c r="R203"/>
  <c r="P203"/>
  <c r="BI200"/>
  <c r="BH200"/>
  <c r="BG200"/>
  <c r="BF200"/>
  <c r="T200"/>
  <c r="R200"/>
  <c r="P200"/>
  <c r="BI197"/>
  <c r="BH197"/>
  <c r="BG197"/>
  <c r="BF197"/>
  <c r="T197"/>
  <c r="R197"/>
  <c r="P197"/>
  <c r="BI194"/>
  <c r="BH194"/>
  <c r="BG194"/>
  <c r="BF194"/>
  <c r="T194"/>
  <c r="R194"/>
  <c r="P194"/>
  <c r="BI191"/>
  <c r="BH191"/>
  <c r="BG191"/>
  <c r="BF191"/>
  <c r="T191"/>
  <c r="R191"/>
  <c r="P191"/>
  <c r="BI188"/>
  <c r="BH188"/>
  <c r="BG188"/>
  <c r="BF188"/>
  <c r="T188"/>
  <c r="R188"/>
  <c r="P188"/>
  <c r="BI185"/>
  <c r="BH185"/>
  <c r="BG185"/>
  <c r="BF185"/>
  <c r="T185"/>
  <c r="R185"/>
  <c r="P185"/>
  <c r="BI182"/>
  <c r="BH182"/>
  <c r="BG182"/>
  <c r="BF182"/>
  <c r="T182"/>
  <c r="R182"/>
  <c r="P182"/>
  <c r="BI178"/>
  <c r="BH178"/>
  <c r="BG178"/>
  <c r="BF178"/>
  <c r="T178"/>
  <c r="R178"/>
  <c r="P178"/>
  <c r="BI175"/>
  <c r="BH175"/>
  <c r="BG175"/>
  <c r="BF175"/>
  <c r="T175"/>
  <c r="R175"/>
  <c r="P175"/>
  <c r="BI172"/>
  <c r="BH172"/>
  <c r="BG172"/>
  <c r="BF172"/>
  <c r="T172"/>
  <c r="R172"/>
  <c r="P172"/>
  <c r="BI170"/>
  <c r="BH170"/>
  <c r="BG170"/>
  <c r="BF170"/>
  <c r="T170"/>
  <c r="R170"/>
  <c r="P170"/>
  <c r="BI167"/>
  <c r="BH167"/>
  <c r="BG167"/>
  <c r="BF167"/>
  <c r="T167"/>
  <c r="R167"/>
  <c r="P167"/>
  <c r="BI164"/>
  <c r="BH164"/>
  <c r="BG164"/>
  <c r="BF164"/>
  <c r="T164"/>
  <c r="R164"/>
  <c r="P164"/>
  <c r="BI160"/>
  <c r="BH160"/>
  <c r="BG160"/>
  <c r="BF160"/>
  <c r="T160"/>
  <c r="R160"/>
  <c r="P160"/>
  <c r="BI157"/>
  <c r="BH157"/>
  <c r="BG157"/>
  <c r="BF157"/>
  <c r="T157"/>
  <c r="R157"/>
  <c r="P157"/>
  <c r="BI154"/>
  <c r="BH154"/>
  <c r="BG154"/>
  <c r="BF154"/>
  <c r="T154"/>
  <c r="R154"/>
  <c r="P154"/>
  <c r="BI150"/>
  <c r="BH150"/>
  <c r="BG150"/>
  <c r="BF150"/>
  <c r="T150"/>
  <c r="R150"/>
  <c r="P150"/>
  <c r="BI147"/>
  <c r="BH147"/>
  <c r="BG147"/>
  <c r="BF147"/>
  <c r="T147"/>
  <c r="R147"/>
  <c r="P147"/>
  <c r="BI140"/>
  <c r="BH140"/>
  <c r="BG140"/>
  <c r="BF140"/>
  <c r="T140"/>
  <c r="R140"/>
  <c r="P140"/>
  <c r="BI137"/>
  <c r="BH137"/>
  <c r="BG137"/>
  <c r="BF137"/>
  <c r="T137"/>
  <c r="R137"/>
  <c r="P137"/>
  <c r="BI132"/>
  <c r="BH132"/>
  <c r="BG132"/>
  <c r="BF132"/>
  <c r="T132"/>
  <c r="R132"/>
  <c r="P132"/>
  <c r="BI128"/>
  <c r="BH128"/>
  <c r="BG128"/>
  <c r="BF128"/>
  <c r="T128"/>
  <c r="R128"/>
  <c r="P128"/>
  <c r="BI125"/>
  <c r="BH125"/>
  <c r="BG125"/>
  <c r="BF125"/>
  <c r="T125"/>
  <c r="R125"/>
  <c r="P125"/>
  <c r="BI121"/>
  <c r="BH121"/>
  <c r="BG121"/>
  <c r="BF121"/>
  <c r="T121"/>
  <c r="R121"/>
  <c r="P121"/>
  <c r="J117"/>
  <c r="F116"/>
  <c r="F114"/>
  <c r="E112"/>
  <c r="J94"/>
  <c r="F93"/>
  <c r="F91"/>
  <c r="E89"/>
  <c r="J23"/>
  <c r="E23"/>
  <c r="J116"/>
  <c r="J22"/>
  <c r="J20"/>
  <c r="E20"/>
  <c r="F117"/>
  <c r="J19"/>
  <c r="J14"/>
  <c r="J114"/>
  <c r="E7"/>
  <c r="E108"/>
  <c i="13" r="J39"/>
  <c r="J38"/>
  <c i="1" r="AY109"/>
  <c i="13" r="J37"/>
  <c i="1" r="AX109"/>
  <c i="13" r="BI121"/>
  <c r="BH121"/>
  <c r="BG121"/>
  <c r="BF121"/>
  <c r="T121"/>
  <c r="T120"/>
  <c r="R121"/>
  <c r="R120"/>
  <c r="P121"/>
  <c r="P120"/>
  <c i="1" r="AU109"/>
  <c i="13" r="J117"/>
  <c r="F116"/>
  <c r="F114"/>
  <c r="E112"/>
  <c r="J94"/>
  <c r="F93"/>
  <c r="F91"/>
  <c r="E89"/>
  <c r="J23"/>
  <c r="E23"/>
  <c r="J93"/>
  <c r="J22"/>
  <c r="J20"/>
  <c r="E20"/>
  <c r="F117"/>
  <c r="J19"/>
  <c r="J14"/>
  <c r="J114"/>
  <c r="E7"/>
  <c r="E85"/>
  <c i="12" r="J39"/>
  <c r="J38"/>
  <c i="1" r="AY108"/>
  <c i="12" r="J37"/>
  <c i="1" r="AX108"/>
  <c i="12" r="BI241"/>
  <c r="BH241"/>
  <c r="BG241"/>
  <c r="BF241"/>
  <c r="T241"/>
  <c r="R241"/>
  <c r="P241"/>
  <c r="BI236"/>
  <c r="BH236"/>
  <c r="BG236"/>
  <c r="BF236"/>
  <c r="T236"/>
  <c r="R236"/>
  <c r="P236"/>
  <c r="BI231"/>
  <c r="BH231"/>
  <c r="BG231"/>
  <c r="BF231"/>
  <c r="T231"/>
  <c r="R231"/>
  <c r="P231"/>
  <c r="BI227"/>
  <c r="BH227"/>
  <c r="BG227"/>
  <c r="BF227"/>
  <c r="T227"/>
  <c r="R227"/>
  <c r="P227"/>
  <c r="BI223"/>
  <c r="BH223"/>
  <c r="BG223"/>
  <c r="BF223"/>
  <c r="T223"/>
  <c r="R223"/>
  <c r="P223"/>
  <c r="BI219"/>
  <c r="BH219"/>
  <c r="BG219"/>
  <c r="BF219"/>
  <c r="T219"/>
  <c r="R219"/>
  <c r="P219"/>
  <c r="BI214"/>
  <c r="BH214"/>
  <c r="BG214"/>
  <c r="BF214"/>
  <c r="T214"/>
  <c r="R214"/>
  <c r="P214"/>
  <c r="BI210"/>
  <c r="BH210"/>
  <c r="BG210"/>
  <c r="BF210"/>
  <c r="T210"/>
  <c r="R210"/>
  <c r="P210"/>
  <c r="BI206"/>
  <c r="BH206"/>
  <c r="BG206"/>
  <c r="BF206"/>
  <c r="T206"/>
  <c r="R206"/>
  <c r="P206"/>
  <c r="BI202"/>
  <c r="BH202"/>
  <c r="BG202"/>
  <c r="BF202"/>
  <c r="T202"/>
  <c r="R202"/>
  <c r="P202"/>
  <c r="BI198"/>
  <c r="BH198"/>
  <c r="BG198"/>
  <c r="BF198"/>
  <c r="T198"/>
  <c r="R198"/>
  <c r="P198"/>
  <c r="BI195"/>
  <c r="BH195"/>
  <c r="BG195"/>
  <c r="BF195"/>
  <c r="T195"/>
  <c r="R195"/>
  <c r="P195"/>
  <c r="BI191"/>
  <c r="BH191"/>
  <c r="BG191"/>
  <c r="BF191"/>
  <c r="T191"/>
  <c r="R191"/>
  <c r="P191"/>
  <c r="BI189"/>
  <c r="BH189"/>
  <c r="BG189"/>
  <c r="BF189"/>
  <c r="T189"/>
  <c r="R189"/>
  <c r="P189"/>
  <c r="BI186"/>
  <c r="BH186"/>
  <c r="BG186"/>
  <c r="BF186"/>
  <c r="T186"/>
  <c r="R186"/>
  <c r="P186"/>
  <c r="BI183"/>
  <c r="BH183"/>
  <c r="BG183"/>
  <c r="BF183"/>
  <c r="T183"/>
  <c r="R183"/>
  <c r="P183"/>
  <c r="BI179"/>
  <c r="BH179"/>
  <c r="BG179"/>
  <c r="BF179"/>
  <c r="T179"/>
  <c r="R179"/>
  <c r="P179"/>
  <c r="BI175"/>
  <c r="BH175"/>
  <c r="BG175"/>
  <c r="BF175"/>
  <c r="T175"/>
  <c r="R175"/>
  <c r="P175"/>
  <c r="BI172"/>
  <c r="BH172"/>
  <c r="BG172"/>
  <c r="BF172"/>
  <c r="T172"/>
  <c r="R172"/>
  <c r="P172"/>
  <c r="BI169"/>
  <c r="BH169"/>
  <c r="BG169"/>
  <c r="BF169"/>
  <c r="T169"/>
  <c r="R169"/>
  <c r="P169"/>
  <c r="BI166"/>
  <c r="BH166"/>
  <c r="BG166"/>
  <c r="BF166"/>
  <c r="T166"/>
  <c r="R166"/>
  <c r="P166"/>
  <c r="BI163"/>
  <c r="BH163"/>
  <c r="BG163"/>
  <c r="BF163"/>
  <c r="T163"/>
  <c r="R163"/>
  <c r="P163"/>
  <c r="BI159"/>
  <c r="BH159"/>
  <c r="BG159"/>
  <c r="BF159"/>
  <c r="T159"/>
  <c r="R159"/>
  <c r="P159"/>
  <c r="BI156"/>
  <c r="BH156"/>
  <c r="BG156"/>
  <c r="BF156"/>
  <c r="T156"/>
  <c r="R156"/>
  <c r="P156"/>
  <c r="BI153"/>
  <c r="BH153"/>
  <c r="BG153"/>
  <c r="BF153"/>
  <c r="T153"/>
  <c r="R153"/>
  <c r="P153"/>
  <c r="BI150"/>
  <c r="BH150"/>
  <c r="BG150"/>
  <c r="BF150"/>
  <c r="T150"/>
  <c r="R150"/>
  <c r="P150"/>
  <c r="BI146"/>
  <c r="BH146"/>
  <c r="BG146"/>
  <c r="BF146"/>
  <c r="T146"/>
  <c r="R146"/>
  <c r="P146"/>
  <c r="BI143"/>
  <c r="BH143"/>
  <c r="BG143"/>
  <c r="BF143"/>
  <c r="T143"/>
  <c r="R143"/>
  <c r="P143"/>
  <c r="BI137"/>
  <c r="BH137"/>
  <c r="BG137"/>
  <c r="BF137"/>
  <c r="T137"/>
  <c r="R137"/>
  <c r="P137"/>
  <c r="BI132"/>
  <c r="BH132"/>
  <c r="BG132"/>
  <c r="BF132"/>
  <c r="T132"/>
  <c r="R132"/>
  <c r="P132"/>
  <c r="BI129"/>
  <c r="BH129"/>
  <c r="BG129"/>
  <c r="BF129"/>
  <c r="T129"/>
  <c r="R129"/>
  <c r="P129"/>
  <c r="BI125"/>
  <c r="BH125"/>
  <c r="BG125"/>
  <c r="BF125"/>
  <c r="T125"/>
  <c r="R125"/>
  <c r="P125"/>
  <c r="BI121"/>
  <c r="BH121"/>
  <c r="BG121"/>
  <c r="BF121"/>
  <c r="T121"/>
  <c r="R121"/>
  <c r="P121"/>
  <c r="J117"/>
  <c r="F116"/>
  <c r="F114"/>
  <c r="E112"/>
  <c r="J94"/>
  <c r="F93"/>
  <c r="F91"/>
  <c r="E89"/>
  <c r="J23"/>
  <c r="E23"/>
  <c r="J93"/>
  <c r="J22"/>
  <c r="J20"/>
  <c r="E20"/>
  <c r="F117"/>
  <c r="J19"/>
  <c r="J14"/>
  <c r="J91"/>
  <c r="E7"/>
  <c r="E108"/>
  <c i="11" r="J39"/>
  <c r="J38"/>
  <c i="1" r="AY106"/>
  <c i="11" r="J37"/>
  <c i="1" r="AX106"/>
  <c i="11" r="BI152"/>
  <c r="BH152"/>
  <c r="BG152"/>
  <c r="BF152"/>
  <c r="T152"/>
  <c r="R152"/>
  <c r="P152"/>
  <c r="BI150"/>
  <c r="BH150"/>
  <c r="BG150"/>
  <c r="BF150"/>
  <c r="T150"/>
  <c r="R150"/>
  <c r="P150"/>
  <c r="BI148"/>
  <c r="BH148"/>
  <c r="BG148"/>
  <c r="BF148"/>
  <c r="T148"/>
  <c r="R148"/>
  <c r="P148"/>
  <c r="BI146"/>
  <c r="BH146"/>
  <c r="BG146"/>
  <c r="BF146"/>
  <c r="T146"/>
  <c r="R146"/>
  <c r="P146"/>
  <c r="BI144"/>
  <c r="BH144"/>
  <c r="BG144"/>
  <c r="BF144"/>
  <c r="T144"/>
  <c r="R144"/>
  <c r="P144"/>
  <c r="BI141"/>
  <c r="BH141"/>
  <c r="BG141"/>
  <c r="BF141"/>
  <c r="T141"/>
  <c r="R141"/>
  <c r="P141"/>
  <c r="BI138"/>
  <c r="BH138"/>
  <c r="BG138"/>
  <c r="BF138"/>
  <c r="T138"/>
  <c r="R138"/>
  <c r="P138"/>
  <c r="BI135"/>
  <c r="BH135"/>
  <c r="BG135"/>
  <c r="BF135"/>
  <c r="T135"/>
  <c r="R135"/>
  <c r="P135"/>
  <c r="BI132"/>
  <c r="BH132"/>
  <c r="BG132"/>
  <c r="BF132"/>
  <c r="T132"/>
  <c r="R132"/>
  <c r="P132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BI123"/>
  <c r="BH123"/>
  <c r="BG123"/>
  <c r="BF123"/>
  <c r="T123"/>
  <c r="R123"/>
  <c r="P123"/>
  <c r="BI121"/>
  <c r="BH121"/>
  <c r="BG121"/>
  <c r="BF121"/>
  <c r="T121"/>
  <c r="R121"/>
  <c r="P121"/>
  <c r="J117"/>
  <c r="F116"/>
  <c r="F114"/>
  <c r="E112"/>
  <c r="J94"/>
  <c r="F93"/>
  <c r="F91"/>
  <c r="E89"/>
  <c r="J23"/>
  <c r="E23"/>
  <c r="J93"/>
  <c r="J22"/>
  <c r="J20"/>
  <c r="E20"/>
  <c r="F117"/>
  <c r="J19"/>
  <c r="J14"/>
  <c r="J114"/>
  <c r="E7"/>
  <c r="E85"/>
  <c i="10" r="J39"/>
  <c r="J38"/>
  <c i="1" r="AY105"/>
  <c i="10" r="J37"/>
  <c i="1" r="AX105"/>
  <c i="10" r="BI233"/>
  <c r="BH233"/>
  <c r="BG233"/>
  <c r="BF233"/>
  <c r="T233"/>
  <c r="R233"/>
  <c r="P233"/>
  <c r="BI229"/>
  <c r="BH229"/>
  <c r="BG229"/>
  <c r="BF229"/>
  <c r="T229"/>
  <c r="R229"/>
  <c r="P229"/>
  <c r="BI225"/>
  <c r="BH225"/>
  <c r="BG225"/>
  <c r="BF225"/>
  <c r="T225"/>
  <c r="R225"/>
  <c r="P225"/>
  <c r="BI220"/>
  <c r="BH220"/>
  <c r="BG220"/>
  <c r="BF220"/>
  <c r="T220"/>
  <c r="R220"/>
  <c r="P220"/>
  <c r="BI218"/>
  <c r="BH218"/>
  <c r="BG218"/>
  <c r="BF218"/>
  <c r="T218"/>
  <c r="R218"/>
  <c r="P218"/>
  <c r="BI216"/>
  <c r="BH216"/>
  <c r="BG216"/>
  <c r="BF216"/>
  <c r="T216"/>
  <c r="R216"/>
  <c r="P216"/>
  <c r="BI214"/>
  <c r="BH214"/>
  <c r="BG214"/>
  <c r="BF214"/>
  <c r="T214"/>
  <c r="R214"/>
  <c r="P214"/>
  <c r="BI208"/>
  <c r="BH208"/>
  <c r="BG208"/>
  <c r="BF208"/>
  <c r="T208"/>
  <c r="R208"/>
  <c r="P208"/>
  <c r="BI205"/>
  <c r="BH205"/>
  <c r="BG205"/>
  <c r="BF205"/>
  <c r="T205"/>
  <c r="R205"/>
  <c r="P205"/>
  <c r="BI202"/>
  <c r="BH202"/>
  <c r="BG202"/>
  <c r="BF202"/>
  <c r="T202"/>
  <c r="R202"/>
  <c r="P202"/>
  <c r="BI199"/>
  <c r="BH199"/>
  <c r="BG199"/>
  <c r="BF199"/>
  <c r="T199"/>
  <c r="R199"/>
  <c r="P199"/>
  <c r="BI193"/>
  <c r="BH193"/>
  <c r="BG193"/>
  <c r="BF193"/>
  <c r="T193"/>
  <c r="R193"/>
  <c r="P193"/>
  <c r="BI189"/>
  <c r="BH189"/>
  <c r="BG189"/>
  <c r="BF189"/>
  <c r="T189"/>
  <c r="R189"/>
  <c r="P189"/>
  <c r="BI185"/>
  <c r="BH185"/>
  <c r="BG185"/>
  <c r="BF185"/>
  <c r="T185"/>
  <c r="R185"/>
  <c r="P185"/>
  <c r="BI181"/>
  <c r="BH181"/>
  <c r="BG181"/>
  <c r="BF181"/>
  <c r="T181"/>
  <c r="R181"/>
  <c r="P181"/>
  <c r="BI178"/>
  <c r="BH178"/>
  <c r="BG178"/>
  <c r="BF178"/>
  <c r="T178"/>
  <c r="R178"/>
  <c r="P178"/>
  <c r="BI175"/>
  <c r="BH175"/>
  <c r="BG175"/>
  <c r="BF175"/>
  <c r="T175"/>
  <c r="R175"/>
  <c r="P175"/>
  <c r="BI172"/>
  <c r="BH172"/>
  <c r="BG172"/>
  <c r="BF172"/>
  <c r="T172"/>
  <c r="R172"/>
  <c r="P172"/>
  <c r="BI169"/>
  <c r="BH169"/>
  <c r="BG169"/>
  <c r="BF169"/>
  <c r="T169"/>
  <c r="R169"/>
  <c r="P169"/>
  <c r="BI165"/>
  <c r="BH165"/>
  <c r="BG165"/>
  <c r="BF165"/>
  <c r="T165"/>
  <c r="R165"/>
  <c r="P165"/>
  <c r="BI162"/>
  <c r="BH162"/>
  <c r="BG162"/>
  <c r="BF162"/>
  <c r="T162"/>
  <c r="R162"/>
  <c r="P162"/>
  <c r="BI158"/>
  <c r="BH158"/>
  <c r="BG158"/>
  <c r="BF158"/>
  <c r="T158"/>
  <c r="R158"/>
  <c r="P158"/>
  <c r="BI154"/>
  <c r="BH154"/>
  <c r="BG154"/>
  <c r="BF154"/>
  <c r="T154"/>
  <c r="R154"/>
  <c r="P154"/>
  <c r="BI148"/>
  <c r="BH148"/>
  <c r="BG148"/>
  <c r="BF148"/>
  <c r="T148"/>
  <c r="R148"/>
  <c r="P148"/>
  <c r="BI144"/>
  <c r="BH144"/>
  <c r="BG144"/>
  <c r="BF144"/>
  <c r="T144"/>
  <c r="R144"/>
  <c r="P144"/>
  <c r="BI140"/>
  <c r="BH140"/>
  <c r="BG140"/>
  <c r="BF140"/>
  <c r="T140"/>
  <c r="R140"/>
  <c r="P140"/>
  <c r="BI136"/>
  <c r="BH136"/>
  <c r="BG136"/>
  <c r="BF136"/>
  <c r="T136"/>
  <c r="R136"/>
  <c r="P136"/>
  <c r="BI132"/>
  <c r="BH132"/>
  <c r="BG132"/>
  <c r="BF132"/>
  <c r="T132"/>
  <c r="R132"/>
  <c r="P132"/>
  <c r="BI128"/>
  <c r="BH128"/>
  <c r="BG128"/>
  <c r="BF128"/>
  <c r="T128"/>
  <c r="R128"/>
  <c r="P128"/>
  <c r="BI124"/>
  <c r="BH124"/>
  <c r="BG124"/>
  <c r="BF124"/>
  <c r="T124"/>
  <c r="R124"/>
  <c r="P124"/>
  <c r="BI121"/>
  <c r="BH121"/>
  <c r="BG121"/>
  <c r="BF121"/>
  <c r="T121"/>
  <c r="R121"/>
  <c r="P121"/>
  <c r="J117"/>
  <c r="F116"/>
  <c r="F114"/>
  <c r="E112"/>
  <c r="J94"/>
  <c r="F93"/>
  <c r="F91"/>
  <c r="E89"/>
  <c r="J23"/>
  <c r="E23"/>
  <c r="J116"/>
  <c r="J22"/>
  <c r="J20"/>
  <c r="E20"/>
  <c r="F117"/>
  <c r="J19"/>
  <c r="J14"/>
  <c r="J114"/>
  <c r="E7"/>
  <c r="E108"/>
  <c i="9" r="J39"/>
  <c r="J38"/>
  <c i="1" r="AY104"/>
  <c i="9" r="J37"/>
  <c i="1" r="AX104"/>
  <c i="9" r="BI149"/>
  <c r="BH149"/>
  <c r="BG149"/>
  <c r="BF149"/>
  <c r="T149"/>
  <c r="R149"/>
  <c r="P149"/>
  <c r="BI146"/>
  <c r="BH146"/>
  <c r="BG146"/>
  <c r="BF146"/>
  <c r="T146"/>
  <c r="R146"/>
  <c r="P146"/>
  <c r="BI143"/>
  <c r="BH143"/>
  <c r="BG143"/>
  <c r="BF143"/>
  <c r="T143"/>
  <c r="R143"/>
  <c r="P143"/>
  <c r="BI139"/>
  <c r="BH139"/>
  <c r="BG139"/>
  <c r="BF139"/>
  <c r="T139"/>
  <c r="R139"/>
  <c r="P139"/>
  <c r="BI136"/>
  <c r="BH136"/>
  <c r="BG136"/>
  <c r="BF136"/>
  <c r="T136"/>
  <c r="R136"/>
  <c r="P136"/>
  <c r="BI132"/>
  <c r="BH132"/>
  <c r="BG132"/>
  <c r="BF132"/>
  <c r="T132"/>
  <c r="R132"/>
  <c r="P132"/>
  <c r="BI128"/>
  <c r="BH128"/>
  <c r="BG128"/>
  <c r="BF128"/>
  <c r="T128"/>
  <c r="R128"/>
  <c r="P128"/>
  <c r="BI124"/>
  <c r="BH124"/>
  <c r="BG124"/>
  <c r="BF124"/>
  <c r="T124"/>
  <c r="R124"/>
  <c r="P124"/>
  <c r="BI121"/>
  <c r="BH121"/>
  <c r="BG121"/>
  <c r="BF121"/>
  <c r="T121"/>
  <c r="R121"/>
  <c r="P121"/>
  <c r="J117"/>
  <c r="F116"/>
  <c r="F114"/>
  <c r="E112"/>
  <c r="J94"/>
  <c r="F93"/>
  <c r="F91"/>
  <c r="E89"/>
  <c r="J23"/>
  <c r="E23"/>
  <c r="J116"/>
  <c r="J22"/>
  <c r="J20"/>
  <c r="E20"/>
  <c r="F117"/>
  <c r="J19"/>
  <c r="J14"/>
  <c r="J114"/>
  <c r="E7"/>
  <c r="E108"/>
  <c i="8" r="J39"/>
  <c r="J38"/>
  <c i="1" r="AY103"/>
  <c i="8" r="J37"/>
  <c i="1" r="AX103"/>
  <c i="8" r="BI211"/>
  <c r="BH211"/>
  <c r="BG211"/>
  <c r="BF211"/>
  <c r="T211"/>
  <c r="R211"/>
  <c r="P211"/>
  <c r="BI207"/>
  <c r="BH207"/>
  <c r="BG207"/>
  <c r="BF207"/>
  <c r="T207"/>
  <c r="R207"/>
  <c r="P207"/>
  <c r="BI201"/>
  <c r="BH201"/>
  <c r="BG201"/>
  <c r="BF201"/>
  <c r="T201"/>
  <c r="R201"/>
  <c r="P201"/>
  <c r="BI198"/>
  <c r="BH198"/>
  <c r="BG198"/>
  <c r="BF198"/>
  <c r="T198"/>
  <c r="R198"/>
  <c r="P198"/>
  <c r="BI194"/>
  <c r="BH194"/>
  <c r="BG194"/>
  <c r="BF194"/>
  <c r="T194"/>
  <c r="R194"/>
  <c r="P194"/>
  <c r="BI192"/>
  <c r="BH192"/>
  <c r="BG192"/>
  <c r="BF192"/>
  <c r="T192"/>
  <c r="R192"/>
  <c r="P192"/>
  <c r="BI188"/>
  <c r="BH188"/>
  <c r="BG188"/>
  <c r="BF188"/>
  <c r="T188"/>
  <c r="R188"/>
  <c r="P188"/>
  <c r="BI184"/>
  <c r="BH184"/>
  <c r="BG184"/>
  <c r="BF184"/>
  <c r="T184"/>
  <c r="R184"/>
  <c r="P184"/>
  <c r="BI182"/>
  <c r="BH182"/>
  <c r="BG182"/>
  <c r="BF182"/>
  <c r="T182"/>
  <c r="R182"/>
  <c r="P182"/>
  <c r="BI180"/>
  <c r="BH180"/>
  <c r="BG180"/>
  <c r="BF180"/>
  <c r="T180"/>
  <c r="R180"/>
  <c r="P180"/>
  <c r="BI174"/>
  <c r="BH174"/>
  <c r="BG174"/>
  <c r="BF174"/>
  <c r="T174"/>
  <c r="R174"/>
  <c r="P174"/>
  <c r="BI172"/>
  <c r="BH172"/>
  <c r="BG172"/>
  <c r="BF172"/>
  <c r="T172"/>
  <c r="R172"/>
  <c r="P172"/>
  <c r="BI170"/>
  <c r="BH170"/>
  <c r="BG170"/>
  <c r="BF170"/>
  <c r="T170"/>
  <c r="R170"/>
  <c r="P170"/>
  <c r="BI168"/>
  <c r="BH168"/>
  <c r="BG168"/>
  <c r="BF168"/>
  <c r="T168"/>
  <c r="R168"/>
  <c r="P168"/>
  <c r="BI162"/>
  <c r="BH162"/>
  <c r="BG162"/>
  <c r="BF162"/>
  <c r="T162"/>
  <c r="R162"/>
  <c r="P162"/>
  <c r="BI156"/>
  <c r="BH156"/>
  <c r="BG156"/>
  <c r="BF156"/>
  <c r="T156"/>
  <c r="R156"/>
  <c r="P156"/>
  <c r="BI152"/>
  <c r="BH152"/>
  <c r="BG152"/>
  <c r="BF152"/>
  <c r="T152"/>
  <c r="R152"/>
  <c r="P152"/>
  <c r="BI149"/>
  <c r="BH149"/>
  <c r="BG149"/>
  <c r="BF149"/>
  <c r="T149"/>
  <c r="R149"/>
  <c r="P149"/>
  <c r="BI146"/>
  <c r="BH146"/>
  <c r="BG146"/>
  <c r="BF146"/>
  <c r="T146"/>
  <c r="R146"/>
  <c r="P146"/>
  <c r="BI143"/>
  <c r="BH143"/>
  <c r="BG143"/>
  <c r="BF143"/>
  <c r="T143"/>
  <c r="R143"/>
  <c r="P143"/>
  <c r="BI139"/>
  <c r="BH139"/>
  <c r="BG139"/>
  <c r="BF139"/>
  <c r="T139"/>
  <c r="R139"/>
  <c r="P139"/>
  <c r="BI136"/>
  <c r="BH136"/>
  <c r="BG136"/>
  <c r="BF136"/>
  <c r="T136"/>
  <c r="R136"/>
  <c r="P136"/>
  <c r="BI132"/>
  <c r="BH132"/>
  <c r="BG132"/>
  <c r="BF132"/>
  <c r="T132"/>
  <c r="R132"/>
  <c r="P132"/>
  <c r="BI128"/>
  <c r="BH128"/>
  <c r="BG128"/>
  <c r="BF128"/>
  <c r="T128"/>
  <c r="R128"/>
  <c r="P128"/>
  <c r="BI124"/>
  <c r="BH124"/>
  <c r="BG124"/>
  <c r="BF124"/>
  <c r="T124"/>
  <c r="R124"/>
  <c r="P124"/>
  <c r="BI121"/>
  <c r="BH121"/>
  <c r="BG121"/>
  <c r="BF121"/>
  <c r="T121"/>
  <c r="R121"/>
  <c r="P121"/>
  <c r="J117"/>
  <c r="F116"/>
  <c r="F114"/>
  <c r="E112"/>
  <c r="J94"/>
  <c r="F93"/>
  <c r="F91"/>
  <c r="E89"/>
  <c r="J23"/>
  <c r="E23"/>
  <c r="J116"/>
  <c r="J22"/>
  <c r="J20"/>
  <c r="E20"/>
  <c r="F94"/>
  <c r="J19"/>
  <c r="J14"/>
  <c r="J114"/>
  <c r="E7"/>
  <c r="E108"/>
  <c i="7" r="J39"/>
  <c r="J38"/>
  <c i="1" r="AY102"/>
  <c i="7" r="J37"/>
  <c i="1" r="AX102"/>
  <c i="7" r="BI149"/>
  <c r="BH149"/>
  <c r="BG149"/>
  <c r="BF149"/>
  <c r="T149"/>
  <c r="R149"/>
  <c r="P149"/>
  <c r="BI146"/>
  <c r="BH146"/>
  <c r="BG146"/>
  <c r="BF146"/>
  <c r="T146"/>
  <c r="R146"/>
  <c r="P146"/>
  <c r="BI143"/>
  <c r="BH143"/>
  <c r="BG143"/>
  <c r="BF143"/>
  <c r="T143"/>
  <c r="R143"/>
  <c r="P143"/>
  <c r="BI139"/>
  <c r="BH139"/>
  <c r="BG139"/>
  <c r="BF139"/>
  <c r="T139"/>
  <c r="R139"/>
  <c r="P139"/>
  <c r="BI136"/>
  <c r="BH136"/>
  <c r="BG136"/>
  <c r="BF136"/>
  <c r="T136"/>
  <c r="R136"/>
  <c r="P136"/>
  <c r="BI132"/>
  <c r="BH132"/>
  <c r="BG132"/>
  <c r="BF132"/>
  <c r="T132"/>
  <c r="R132"/>
  <c r="P132"/>
  <c r="BI128"/>
  <c r="BH128"/>
  <c r="BG128"/>
  <c r="BF128"/>
  <c r="T128"/>
  <c r="R128"/>
  <c r="P128"/>
  <c r="BI124"/>
  <c r="BH124"/>
  <c r="BG124"/>
  <c r="BF124"/>
  <c r="T124"/>
  <c r="R124"/>
  <c r="P124"/>
  <c r="BI121"/>
  <c r="BH121"/>
  <c r="BG121"/>
  <c r="BF121"/>
  <c r="T121"/>
  <c r="R121"/>
  <c r="P121"/>
  <c r="J117"/>
  <c r="F116"/>
  <c r="F114"/>
  <c r="E112"/>
  <c r="J94"/>
  <c r="F93"/>
  <c r="F91"/>
  <c r="E89"/>
  <c r="J23"/>
  <c r="E23"/>
  <c r="J116"/>
  <c r="J22"/>
  <c r="J20"/>
  <c r="E20"/>
  <c r="F117"/>
  <c r="J19"/>
  <c r="J14"/>
  <c r="J91"/>
  <c r="E7"/>
  <c r="E108"/>
  <c i="6" r="J39"/>
  <c r="J38"/>
  <c i="1" r="AY101"/>
  <c i="6" r="J37"/>
  <c i="1" r="AX101"/>
  <c i="6" r="BI313"/>
  <c r="BH313"/>
  <c r="BG313"/>
  <c r="BF313"/>
  <c r="T313"/>
  <c r="R313"/>
  <c r="P313"/>
  <c r="BI311"/>
  <c r="BH311"/>
  <c r="BG311"/>
  <c r="BF311"/>
  <c r="T311"/>
  <c r="R311"/>
  <c r="P311"/>
  <c r="BI309"/>
  <c r="BH309"/>
  <c r="BG309"/>
  <c r="BF309"/>
  <c r="T309"/>
  <c r="R309"/>
  <c r="P309"/>
  <c r="BI307"/>
  <c r="BH307"/>
  <c r="BG307"/>
  <c r="BF307"/>
  <c r="T307"/>
  <c r="R307"/>
  <c r="P307"/>
  <c r="BI303"/>
  <c r="BH303"/>
  <c r="BG303"/>
  <c r="BF303"/>
  <c r="T303"/>
  <c r="R303"/>
  <c r="P303"/>
  <c r="BI300"/>
  <c r="BH300"/>
  <c r="BG300"/>
  <c r="BF300"/>
  <c r="T300"/>
  <c r="R300"/>
  <c r="P300"/>
  <c r="BI296"/>
  <c r="BH296"/>
  <c r="BG296"/>
  <c r="BF296"/>
  <c r="T296"/>
  <c r="R296"/>
  <c r="P296"/>
  <c r="BI291"/>
  <c r="BH291"/>
  <c r="BG291"/>
  <c r="BF291"/>
  <c r="T291"/>
  <c r="R291"/>
  <c r="P291"/>
  <c r="BI287"/>
  <c r="BH287"/>
  <c r="BG287"/>
  <c r="BF287"/>
  <c r="T287"/>
  <c r="R287"/>
  <c r="P287"/>
  <c r="BI283"/>
  <c r="BH283"/>
  <c r="BG283"/>
  <c r="BF283"/>
  <c r="T283"/>
  <c r="R283"/>
  <c r="P283"/>
  <c r="BI279"/>
  <c r="BH279"/>
  <c r="BG279"/>
  <c r="BF279"/>
  <c r="T279"/>
  <c r="R279"/>
  <c r="P279"/>
  <c r="BI275"/>
  <c r="BH275"/>
  <c r="BG275"/>
  <c r="BF275"/>
  <c r="T275"/>
  <c r="R275"/>
  <c r="P275"/>
  <c r="BI272"/>
  <c r="BH272"/>
  <c r="BG272"/>
  <c r="BF272"/>
  <c r="T272"/>
  <c r="R272"/>
  <c r="P272"/>
  <c r="BI268"/>
  <c r="BH268"/>
  <c r="BG268"/>
  <c r="BF268"/>
  <c r="T268"/>
  <c r="R268"/>
  <c r="P268"/>
  <c r="BI260"/>
  <c r="BH260"/>
  <c r="BG260"/>
  <c r="BF260"/>
  <c r="T260"/>
  <c r="R260"/>
  <c r="P260"/>
  <c r="BI258"/>
  <c r="BH258"/>
  <c r="BG258"/>
  <c r="BF258"/>
  <c r="T258"/>
  <c r="R258"/>
  <c r="P258"/>
  <c r="BI252"/>
  <c r="BH252"/>
  <c r="BG252"/>
  <c r="BF252"/>
  <c r="T252"/>
  <c r="R252"/>
  <c r="P252"/>
  <c r="BI249"/>
  <c r="BH249"/>
  <c r="BG249"/>
  <c r="BF249"/>
  <c r="T249"/>
  <c r="R249"/>
  <c r="P249"/>
  <c r="BI245"/>
  <c r="BH245"/>
  <c r="BG245"/>
  <c r="BF245"/>
  <c r="T245"/>
  <c r="R245"/>
  <c r="P245"/>
  <c r="BI242"/>
  <c r="BH242"/>
  <c r="BG242"/>
  <c r="BF242"/>
  <c r="T242"/>
  <c r="R242"/>
  <c r="P242"/>
  <c r="BI238"/>
  <c r="BH238"/>
  <c r="BG238"/>
  <c r="BF238"/>
  <c r="T238"/>
  <c r="R238"/>
  <c r="P238"/>
  <c r="BI232"/>
  <c r="BH232"/>
  <c r="BG232"/>
  <c r="BF232"/>
  <c r="T232"/>
  <c r="R232"/>
  <c r="P232"/>
  <c r="BI226"/>
  <c r="BH226"/>
  <c r="BG226"/>
  <c r="BF226"/>
  <c r="T226"/>
  <c r="R226"/>
  <c r="P226"/>
  <c r="BI223"/>
  <c r="BH223"/>
  <c r="BG223"/>
  <c r="BF223"/>
  <c r="T223"/>
  <c r="R223"/>
  <c r="P223"/>
  <c r="BI220"/>
  <c r="BH220"/>
  <c r="BG220"/>
  <c r="BF220"/>
  <c r="T220"/>
  <c r="R220"/>
  <c r="P220"/>
  <c r="BI217"/>
  <c r="BH217"/>
  <c r="BG217"/>
  <c r="BF217"/>
  <c r="T217"/>
  <c r="R217"/>
  <c r="P217"/>
  <c r="BI213"/>
  <c r="BH213"/>
  <c r="BG213"/>
  <c r="BF213"/>
  <c r="T213"/>
  <c r="R213"/>
  <c r="P213"/>
  <c r="BI209"/>
  <c r="BH209"/>
  <c r="BG209"/>
  <c r="BF209"/>
  <c r="T209"/>
  <c r="R209"/>
  <c r="P209"/>
  <c r="BI206"/>
  <c r="BH206"/>
  <c r="BG206"/>
  <c r="BF206"/>
  <c r="T206"/>
  <c r="R206"/>
  <c r="P206"/>
  <c r="BI203"/>
  <c r="BH203"/>
  <c r="BG203"/>
  <c r="BF203"/>
  <c r="T203"/>
  <c r="R203"/>
  <c r="P203"/>
  <c r="BI200"/>
  <c r="BH200"/>
  <c r="BG200"/>
  <c r="BF200"/>
  <c r="T200"/>
  <c r="R200"/>
  <c r="P200"/>
  <c r="BI197"/>
  <c r="BH197"/>
  <c r="BG197"/>
  <c r="BF197"/>
  <c r="T197"/>
  <c r="R197"/>
  <c r="P197"/>
  <c r="BI194"/>
  <c r="BH194"/>
  <c r="BG194"/>
  <c r="BF194"/>
  <c r="T194"/>
  <c r="R194"/>
  <c r="P194"/>
  <c r="BI190"/>
  <c r="BH190"/>
  <c r="BG190"/>
  <c r="BF190"/>
  <c r="T190"/>
  <c r="R190"/>
  <c r="P190"/>
  <c r="BI188"/>
  <c r="BH188"/>
  <c r="BG188"/>
  <c r="BF188"/>
  <c r="T188"/>
  <c r="R188"/>
  <c r="P188"/>
  <c r="BI186"/>
  <c r="BH186"/>
  <c r="BG186"/>
  <c r="BF186"/>
  <c r="T186"/>
  <c r="R186"/>
  <c r="P186"/>
  <c r="BI183"/>
  <c r="BH183"/>
  <c r="BG183"/>
  <c r="BF183"/>
  <c r="T183"/>
  <c r="R183"/>
  <c r="P183"/>
  <c r="BI179"/>
  <c r="BH179"/>
  <c r="BG179"/>
  <c r="BF179"/>
  <c r="T179"/>
  <c r="R179"/>
  <c r="P179"/>
  <c r="BI176"/>
  <c r="BH176"/>
  <c r="BG176"/>
  <c r="BF176"/>
  <c r="T176"/>
  <c r="R176"/>
  <c r="P176"/>
  <c r="BI173"/>
  <c r="BH173"/>
  <c r="BG173"/>
  <c r="BF173"/>
  <c r="T173"/>
  <c r="R173"/>
  <c r="P173"/>
  <c r="BI170"/>
  <c r="BH170"/>
  <c r="BG170"/>
  <c r="BF170"/>
  <c r="T170"/>
  <c r="R170"/>
  <c r="P170"/>
  <c r="BI166"/>
  <c r="BH166"/>
  <c r="BG166"/>
  <c r="BF166"/>
  <c r="T166"/>
  <c r="R166"/>
  <c r="P166"/>
  <c r="BI160"/>
  <c r="BH160"/>
  <c r="BG160"/>
  <c r="BF160"/>
  <c r="T160"/>
  <c r="R160"/>
  <c r="P160"/>
  <c r="BI156"/>
  <c r="BH156"/>
  <c r="BG156"/>
  <c r="BF156"/>
  <c r="T156"/>
  <c r="R156"/>
  <c r="P156"/>
  <c r="BI152"/>
  <c r="BH152"/>
  <c r="BG152"/>
  <c r="BF152"/>
  <c r="T152"/>
  <c r="R152"/>
  <c r="P152"/>
  <c r="BI148"/>
  <c r="BH148"/>
  <c r="BG148"/>
  <c r="BF148"/>
  <c r="T148"/>
  <c r="R148"/>
  <c r="P148"/>
  <c r="BI144"/>
  <c r="BH144"/>
  <c r="BG144"/>
  <c r="BF144"/>
  <c r="T144"/>
  <c r="R144"/>
  <c r="P144"/>
  <c r="BI140"/>
  <c r="BH140"/>
  <c r="BG140"/>
  <c r="BF140"/>
  <c r="T140"/>
  <c r="R140"/>
  <c r="P140"/>
  <c r="BI137"/>
  <c r="BH137"/>
  <c r="BG137"/>
  <c r="BF137"/>
  <c r="T137"/>
  <c r="R137"/>
  <c r="P137"/>
  <c r="BI134"/>
  <c r="BH134"/>
  <c r="BG134"/>
  <c r="BF134"/>
  <c r="T134"/>
  <c r="R134"/>
  <c r="P134"/>
  <c r="BI131"/>
  <c r="BH131"/>
  <c r="BG131"/>
  <c r="BF131"/>
  <c r="T131"/>
  <c r="R131"/>
  <c r="P131"/>
  <c r="BI128"/>
  <c r="BH128"/>
  <c r="BG128"/>
  <c r="BF128"/>
  <c r="T128"/>
  <c r="R128"/>
  <c r="P128"/>
  <c r="BI124"/>
  <c r="BH124"/>
  <c r="BG124"/>
  <c r="BF124"/>
  <c r="T124"/>
  <c r="R124"/>
  <c r="P124"/>
  <c r="BI121"/>
  <c r="BH121"/>
  <c r="BG121"/>
  <c r="BF121"/>
  <c r="T121"/>
  <c r="R121"/>
  <c r="P121"/>
  <c r="J117"/>
  <c r="F116"/>
  <c r="F114"/>
  <c r="E112"/>
  <c r="J94"/>
  <c r="F93"/>
  <c r="F91"/>
  <c r="E89"/>
  <c r="J23"/>
  <c r="E23"/>
  <c r="J116"/>
  <c r="J22"/>
  <c r="J20"/>
  <c r="E20"/>
  <c r="F117"/>
  <c r="J19"/>
  <c r="J14"/>
  <c r="J114"/>
  <c r="E7"/>
  <c r="E108"/>
  <c i="5" r="J39"/>
  <c r="J38"/>
  <c i="1" r="AY99"/>
  <c i="5" r="J37"/>
  <c i="1" r="AX99"/>
  <c i="5"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BI123"/>
  <c r="BH123"/>
  <c r="BG123"/>
  <c r="BF123"/>
  <c r="T123"/>
  <c r="R123"/>
  <c r="P123"/>
  <c r="BI121"/>
  <c r="BH121"/>
  <c r="BG121"/>
  <c r="BF121"/>
  <c r="T121"/>
  <c r="R121"/>
  <c r="P121"/>
  <c r="J117"/>
  <c r="F116"/>
  <c r="F114"/>
  <c r="E112"/>
  <c r="J94"/>
  <c r="F93"/>
  <c r="F91"/>
  <c r="E89"/>
  <c r="J23"/>
  <c r="E23"/>
  <c r="J116"/>
  <c r="J22"/>
  <c r="J20"/>
  <c r="E20"/>
  <c r="F117"/>
  <c r="J19"/>
  <c r="J14"/>
  <c r="J91"/>
  <c r="E7"/>
  <c r="E108"/>
  <c i="4" r="J39"/>
  <c r="J38"/>
  <c i="1" r="AY98"/>
  <c i="4" r="J37"/>
  <c i="1" r="AX98"/>
  <c i="4" r="BI311"/>
  <c r="BH311"/>
  <c r="BG311"/>
  <c r="BF311"/>
  <c r="T311"/>
  <c r="R311"/>
  <c r="P311"/>
  <c r="BI309"/>
  <c r="BH309"/>
  <c r="BG309"/>
  <c r="BF309"/>
  <c r="T309"/>
  <c r="R309"/>
  <c r="P309"/>
  <c r="BI307"/>
  <c r="BH307"/>
  <c r="BG307"/>
  <c r="BF307"/>
  <c r="T307"/>
  <c r="R307"/>
  <c r="P307"/>
  <c r="BI303"/>
  <c r="BH303"/>
  <c r="BG303"/>
  <c r="BF303"/>
  <c r="T303"/>
  <c r="R303"/>
  <c r="P303"/>
  <c r="BI300"/>
  <c r="BH300"/>
  <c r="BG300"/>
  <c r="BF300"/>
  <c r="T300"/>
  <c r="R300"/>
  <c r="P300"/>
  <c r="BI296"/>
  <c r="BH296"/>
  <c r="BG296"/>
  <c r="BF296"/>
  <c r="T296"/>
  <c r="R296"/>
  <c r="P296"/>
  <c r="BI292"/>
  <c r="BH292"/>
  <c r="BG292"/>
  <c r="BF292"/>
  <c r="T292"/>
  <c r="R292"/>
  <c r="P292"/>
  <c r="BI288"/>
  <c r="BH288"/>
  <c r="BG288"/>
  <c r="BF288"/>
  <c r="T288"/>
  <c r="R288"/>
  <c r="P288"/>
  <c r="BI284"/>
  <c r="BH284"/>
  <c r="BG284"/>
  <c r="BF284"/>
  <c r="T284"/>
  <c r="R284"/>
  <c r="P284"/>
  <c r="BI280"/>
  <c r="BH280"/>
  <c r="BG280"/>
  <c r="BF280"/>
  <c r="T280"/>
  <c r="R280"/>
  <c r="P280"/>
  <c r="BI277"/>
  <c r="BH277"/>
  <c r="BG277"/>
  <c r="BF277"/>
  <c r="T277"/>
  <c r="R277"/>
  <c r="P277"/>
  <c r="BI274"/>
  <c r="BH274"/>
  <c r="BG274"/>
  <c r="BF274"/>
  <c r="T274"/>
  <c r="R274"/>
  <c r="P274"/>
  <c r="BI270"/>
  <c r="BH270"/>
  <c r="BG270"/>
  <c r="BF270"/>
  <c r="T270"/>
  <c r="R270"/>
  <c r="P270"/>
  <c r="BI266"/>
  <c r="BH266"/>
  <c r="BG266"/>
  <c r="BF266"/>
  <c r="T266"/>
  <c r="R266"/>
  <c r="P266"/>
  <c r="BI263"/>
  <c r="BH263"/>
  <c r="BG263"/>
  <c r="BF263"/>
  <c r="T263"/>
  <c r="R263"/>
  <c r="P263"/>
  <c r="BI260"/>
  <c r="BH260"/>
  <c r="BG260"/>
  <c r="BF260"/>
  <c r="T260"/>
  <c r="R260"/>
  <c r="P260"/>
  <c r="BI257"/>
  <c r="BH257"/>
  <c r="BG257"/>
  <c r="BF257"/>
  <c r="T257"/>
  <c r="R257"/>
  <c r="P257"/>
  <c r="BI253"/>
  <c r="BH253"/>
  <c r="BG253"/>
  <c r="BF253"/>
  <c r="T253"/>
  <c r="R253"/>
  <c r="P253"/>
  <c r="BI250"/>
  <c r="BH250"/>
  <c r="BG250"/>
  <c r="BF250"/>
  <c r="T250"/>
  <c r="R250"/>
  <c r="P250"/>
  <c r="BI247"/>
  <c r="BH247"/>
  <c r="BG247"/>
  <c r="BF247"/>
  <c r="T247"/>
  <c r="R247"/>
  <c r="P247"/>
  <c r="BI243"/>
  <c r="BH243"/>
  <c r="BG243"/>
  <c r="BF243"/>
  <c r="T243"/>
  <c r="R243"/>
  <c r="P243"/>
  <c r="BI239"/>
  <c r="BH239"/>
  <c r="BG239"/>
  <c r="BF239"/>
  <c r="T239"/>
  <c r="R239"/>
  <c r="P239"/>
  <c r="BI235"/>
  <c r="BH235"/>
  <c r="BG235"/>
  <c r="BF235"/>
  <c r="T235"/>
  <c r="R235"/>
  <c r="P235"/>
  <c r="BI231"/>
  <c r="BH231"/>
  <c r="BG231"/>
  <c r="BF231"/>
  <c r="T231"/>
  <c r="R231"/>
  <c r="P231"/>
  <c r="BI228"/>
  <c r="BH228"/>
  <c r="BG228"/>
  <c r="BF228"/>
  <c r="T228"/>
  <c r="R228"/>
  <c r="P228"/>
  <c r="BI225"/>
  <c r="BH225"/>
  <c r="BG225"/>
  <c r="BF225"/>
  <c r="T225"/>
  <c r="R225"/>
  <c r="P225"/>
  <c r="BI222"/>
  <c r="BH222"/>
  <c r="BG222"/>
  <c r="BF222"/>
  <c r="T222"/>
  <c r="R222"/>
  <c r="P222"/>
  <c r="BI220"/>
  <c r="BH220"/>
  <c r="BG220"/>
  <c r="BF220"/>
  <c r="T220"/>
  <c r="R220"/>
  <c r="P220"/>
  <c r="BI218"/>
  <c r="BH218"/>
  <c r="BG218"/>
  <c r="BF218"/>
  <c r="T218"/>
  <c r="R218"/>
  <c r="P218"/>
  <c r="BI216"/>
  <c r="BH216"/>
  <c r="BG216"/>
  <c r="BF216"/>
  <c r="T216"/>
  <c r="R216"/>
  <c r="P216"/>
  <c r="BI214"/>
  <c r="BH214"/>
  <c r="BG214"/>
  <c r="BF214"/>
  <c r="T214"/>
  <c r="R214"/>
  <c r="P214"/>
  <c r="BI212"/>
  <c r="BH212"/>
  <c r="BG212"/>
  <c r="BF212"/>
  <c r="T212"/>
  <c r="R212"/>
  <c r="P212"/>
  <c r="BI209"/>
  <c r="BH209"/>
  <c r="BG209"/>
  <c r="BF209"/>
  <c r="T209"/>
  <c r="R209"/>
  <c r="P209"/>
  <c r="BI206"/>
  <c r="BH206"/>
  <c r="BG206"/>
  <c r="BF206"/>
  <c r="T206"/>
  <c r="R206"/>
  <c r="P206"/>
  <c r="BI203"/>
  <c r="BH203"/>
  <c r="BG203"/>
  <c r="BF203"/>
  <c r="T203"/>
  <c r="R203"/>
  <c r="P203"/>
  <c r="BI200"/>
  <c r="BH200"/>
  <c r="BG200"/>
  <c r="BF200"/>
  <c r="T200"/>
  <c r="R200"/>
  <c r="P200"/>
  <c r="BI198"/>
  <c r="BH198"/>
  <c r="BG198"/>
  <c r="BF198"/>
  <c r="T198"/>
  <c r="R198"/>
  <c r="P198"/>
  <c r="BI195"/>
  <c r="BH195"/>
  <c r="BG195"/>
  <c r="BF195"/>
  <c r="T195"/>
  <c r="R195"/>
  <c r="P195"/>
  <c r="BI191"/>
  <c r="BH191"/>
  <c r="BG191"/>
  <c r="BF191"/>
  <c r="T191"/>
  <c r="R191"/>
  <c r="P191"/>
  <c r="BI187"/>
  <c r="BH187"/>
  <c r="BG187"/>
  <c r="BF187"/>
  <c r="T187"/>
  <c r="R187"/>
  <c r="P187"/>
  <c r="BI180"/>
  <c r="BH180"/>
  <c r="BG180"/>
  <c r="BF180"/>
  <c r="T180"/>
  <c r="R180"/>
  <c r="P180"/>
  <c r="BI177"/>
  <c r="BH177"/>
  <c r="BG177"/>
  <c r="BF177"/>
  <c r="T177"/>
  <c r="R177"/>
  <c r="P177"/>
  <c r="BI172"/>
  <c r="BH172"/>
  <c r="BG172"/>
  <c r="BF172"/>
  <c r="T172"/>
  <c r="R172"/>
  <c r="P172"/>
  <c r="BI167"/>
  <c r="BH167"/>
  <c r="BG167"/>
  <c r="BF167"/>
  <c r="T167"/>
  <c r="R167"/>
  <c r="P167"/>
  <c r="BI163"/>
  <c r="BH163"/>
  <c r="BG163"/>
  <c r="BF163"/>
  <c r="T163"/>
  <c r="R163"/>
  <c r="P163"/>
  <c r="BI159"/>
  <c r="BH159"/>
  <c r="BG159"/>
  <c r="BF159"/>
  <c r="T159"/>
  <c r="R159"/>
  <c r="P159"/>
  <c r="BI155"/>
  <c r="BH155"/>
  <c r="BG155"/>
  <c r="BF155"/>
  <c r="T155"/>
  <c r="R155"/>
  <c r="P155"/>
  <c r="BI152"/>
  <c r="BH152"/>
  <c r="BG152"/>
  <c r="BF152"/>
  <c r="T152"/>
  <c r="R152"/>
  <c r="P152"/>
  <c r="BI148"/>
  <c r="BH148"/>
  <c r="BG148"/>
  <c r="BF148"/>
  <c r="T148"/>
  <c r="R148"/>
  <c r="P148"/>
  <c r="BI144"/>
  <c r="BH144"/>
  <c r="BG144"/>
  <c r="BF144"/>
  <c r="T144"/>
  <c r="R144"/>
  <c r="P144"/>
  <c r="BI140"/>
  <c r="BH140"/>
  <c r="BG140"/>
  <c r="BF140"/>
  <c r="T140"/>
  <c r="R140"/>
  <c r="P140"/>
  <c r="BI136"/>
  <c r="BH136"/>
  <c r="BG136"/>
  <c r="BF136"/>
  <c r="T136"/>
  <c r="R136"/>
  <c r="P136"/>
  <c r="BI132"/>
  <c r="BH132"/>
  <c r="BG132"/>
  <c r="BF132"/>
  <c r="T132"/>
  <c r="R132"/>
  <c r="P132"/>
  <c r="BI128"/>
  <c r="BH128"/>
  <c r="BG128"/>
  <c r="BF128"/>
  <c r="T128"/>
  <c r="R128"/>
  <c r="P128"/>
  <c r="BI121"/>
  <c r="BH121"/>
  <c r="BG121"/>
  <c r="BF121"/>
  <c r="T121"/>
  <c r="R121"/>
  <c r="P121"/>
  <c r="J117"/>
  <c r="F116"/>
  <c r="F114"/>
  <c r="E112"/>
  <c r="J94"/>
  <c r="F93"/>
  <c r="F91"/>
  <c r="E89"/>
  <c r="J23"/>
  <c r="E23"/>
  <c r="J116"/>
  <c r="J22"/>
  <c r="J20"/>
  <c r="E20"/>
  <c r="F94"/>
  <c r="J19"/>
  <c r="J14"/>
  <c r="J114"/>
  <c r="E7"/>
  <c r="E108"/>
  <c i="3" r="J39"/>
  <c r="J38"/>
  <c i="1" r="AY97"/>
  <c i="3" r="J37"/>
  <c i="1" r="AX97"/>
  <c i="3" r="BI203"/>
  <c r="BH203"/>
  <c r="BG203"/>
  <c r="BF203"/>
  <c r="T203"/>
  <c r="R203"/>
  <c r="P203"/>
  <c r="BI201"/>
  <c r="BH201"/>
  <c r="BG201"/>
  <c r="BF201"/>
  <c r="T201"/>
  <c r="R201"/>
  <c r="P201"/>
  <c r="BI199"/>
  <c r="BH199"/>
  <c r="BG199"/>
  <c r="BF199"/>
  <c r="T199"/>
  <c r="R199"/>
  <c r="P199"/>
  <c r="BI197"/>
  <c r="BH197"/>
  <c r="BG197"/>
  <c r="BF197"/>
  <c r="T197"/>
  <c r="R197"/>
  <c r="P197"/>
  <c r="BI195"/>
  <c r="BH195"/>
  <c r="BG195"/>
  <c r="BF195"/>
  <c r="T195"/>
  <c r="R195"/>
  <c r="P195"/>
  <c r="BI193"/>
  <c r="BH193"/>
  <c r="BG193"/>
  <c r="BF193"/>
  <c r="T193"/>
  <c r="R193"/>
  <c r="P193"/>
  <c r="BI191"/>
  <c r="BH191"/>
  <c r="BG191"/>
  <c r="BF191"/>
  <c r="T191"/>
  <c r="R191"/>
  <c r="P191"/>
  <c r="BI189"/>
  <c r="BH189"/>
  <c r="BG189"/>
  <c r="BF189"/>
  <c r="T189"/>
  <c r="R189"/>
  <c r="P189"/>
  <c r="BI187"/>
  <c r="BH187"/>
  <c r="BG187"/>
  <c r="BF187"/>
  <c r="T187"/>
  <c r="R187"/>
  <c r="P187"/>
  <c r="BI185"/>
  <c r="BH185"/>
  <c r="BG185"/>
  <c r="BF185"/>
  <c r="T185"/>
  <c r="R185"/>
  <c r="P185"/>
  <c r="BI183"/>
  <c r="BH183"/>
  <c r="BG183"/>
  <c r="BF183"/>
  <c r="T183"/>
  <c r="R183"/>
  <c r="P183"/>
  <c r="BI181"/>
  <c r="BH181"/>
  <c r="BG181"/>
  <c r="BF181"/>
  <c r="T181"/>
  <c r="R181"/>
  <c r="P181"/>
  <c r="BI179"/>
  <c r="BH179"/>
  <c r="BG179"/>
  <c r="BF179"/>
  <c r="T179"/>
  <c r="R179"/>
  <c r="P179"/>
  <c r="BI177"/>
  <c r="BH177"/>
  <c r="BG177"/>
  <c r="BF177"/>
  <c r="T177"/>
  <c r="R177"/>
  <c r="P177"/>
  <c r="BI175"/>
  <c r="BH175"/>
  <c r="BG175"/>
  <c r="BF175"/>
  <c r="T175"/>
  <c r="R175"/>
  <c r="P175"/>
  <c r="BI173"/>
  <c r="BH173"/>
  <c r="BG173"/>
  <c r="BF173"/>
  <c r="T173"/>
  <c r="R173"/>
  <c r="P173"/>
  <c r="BI171"/>
  <c r="BH171"/>
  <c r="BG171"/>
  <c r="BF171"/>
  <c r="T171"/>
  <c r="R171"/>
  <c r="P171"/>
  <c r="BI169"/>
  <c r="BH169"/>
  <c r="BG169"/>
  <c r="BF169"/>
  <c r="T169"/>
  <c r="R169"/>
  <c r="P169"/>
  <c r="BI167"/>
  <c r="BH167"/>
  <c r="BG167"/>
  <c r="BF167"/>
  <c r="T167"/>
  <c r="R167"/>
  <c r="P167"/>
  <c r="BI165"/>
  <c r="BH165"/>
  <c r="BG165"/>
  <c r="BF165"/>
  <c r="T165"/>
  <c r="R165"/>
  <c r="P165"/>
  <c r="BI163"/>
  <c r="BH163"/>
  <c r="BG163"/>
  <c r="BF163"/>
  <c r="T163"/>
  <c r="R163"/>
  <c r="P163"/>
  <c r="BI161"/>
  <c r="BH161"/>
  <c r="BG161"/>
  <c r="BF161"/>
  <c r="T161"/>
  <c r="R161"/>
  <c r="P161"/>
  <c r="BI159"/>
  <c r="BH159"/>
  <c r="BG159"/>
  <c r="BF159"/>
  <c r="T159"/>
  <c r="R159"/>
  <c r="P159"/>
  <c r="BI157"/>
  <c r="BH157"/>
  <c r="BG157"/>
  <c r="BF157"/>
  <c r="T157"/>
  <c r="R157"/>
  <c r="P157"/>
  <c r="BI155"/>
  <c r="BH155"/>
  <c r="BG155"/>
  <c r="BF155"/>
  <c r="T155"/>
  <c r="R155"/>
  <c r="P155"/>
  <c r="BI153"/>
  <c r="BH153"/>
  <c r="BG153"/>
  <c r="BF153"/>
  <c r="T153"/>
  <c r="R153"/>
  <c r="P153"/>
  <c r="BI151"/>
  <c r="BH151"/>
  <c r="BG151"/>
  <c r="BF151"/>
  <c r="T151"/>
  <c r="R151"/>
  <c r="P151"/>
  <c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BI123"/>
  <c r="BH123"/>
  <c r="BG123"/>
  <c r="BF123"/>
  <c r="T123"/>
  <c r="R123"/>
  <c r="P123"/>
  <c r="BI121"/>
  <c r="BH121"/>
  <c r="BG121"/>
  <c r="BF121"/>
  <c r="T121"/>
  <c r="R121"/>
  <c r="P121"/>
  <c r="J117"/>
  <c r="F116"/>
  <c r="F114"/>
  <c r="E112"/>
  <c r="J94"/>
  <c r="F93"/>
  <c r="F91"/>
  <c r="E89"/>
  <c r="J23"/>
  <c r="E23"/>
  <c r="J116"/>
  <c r="J22"/>
  <c r="J20"/>
  <c r="E20"/>
  <c r="F117"/>
  <c r="J19"/>
  <c r="J14"/>
  <c r="J114"/>
  <c r="E7"/>
  <c r="E85"/>
  <c i="2" r="J39"/>
  <c r="J38"/>
  <c i="1" r="AY96"/>
  <c i="2" r="J37"/>
  <c i="1" r="AX96"/>
  <c i="2" r="BI330"/>
  <c r="BH330"/>
  <c r="BG330"/>
  <c r="BF330"/>
  <c r="T330"/>
  <c r="R330"/>
  <c r="P330"/>
  <c r="BI327"/>
  <c r="BH327"/>
  <c r="BG327"/>
  <c r="BF327"/>
  <c r="T327"/>
  <c r="R327"/>
  <c r="P327"/>
  <c r="BI325"/>
  <c r="BH325"/>
  <c r="BG325"/>
  <c r="BF325"/>
  <c r="T325"/>
  <c r="R325"/>
  <c r="P325"/>
  <c r="BI323"/>
  <c r="BH323"/>
  <c r="BG323"/>
  <c r="BF323"/>
  <c r="T323"/>
  <c r="R323"/>
  <c r="P323"/>
  <c r="BI321"/>
  <c r="BH321"/>
  <c r="BG321"/>
  <c r="BF321"/>
  <c r="T321"/>
  <c r="R321"/>
  <c r="P321"/>
  <c r="BI319"/>
  <c r="BH319"/>
  <c r="BG319"/>
  <c r="BF319"/>
  <c r="T319"/>
  <c r="R319"/>
  <c r="P319"/>
  <c r="BI317"/>
  <c r="BH317"/>
  <c r="BG317"/>
  <c r="BF317"/>
  <c r="T317"/>
  <c r="R317"/>
  <c r="P317"/>
  <c r="BI315"/>
  <c r="BH315"/>
  <c r="BG315"/>
  <c r="BF315"/>
  <c r="T315"/>
  <c r="R315"/>
  <c r="P315"/>
  <c r="BI311"/>
  <c r="BH311"/>
  <c r="BG311"/>
  <c r="BF311"/>
  <c r="T311"/>
  <c r="R311"/>
  <c r="P311"/>
  <c r="BI308"/>
  <c r="BH308"/>
  <c r="BG308"/>
  <c r="BF308"/>
  <c r="T308"/>
  <c r="R308"/>
  <c r="P308"/>
  <c r="BI304"/>
  <c r="BH304"/>
  <c r="BG304"/>
  <c r="BF304"/>
  <c r="T304"/>
  <c r="R304"/>
  <c r="P304"/>
  <c r="BI300"/>
  <c r="BH300"/>
  <c r="BG300"/>
  <c r="BF300"/>
  <c r="T300"/>
  <c r="R300"/>
  <c r="P300"/>
  <c r="BI296"/>
  <c r="BH296"/>
  <c r="BG296"/>
  <c r="BF296"/>
  <c r="T296"/>
  <c r="R296"/>
  <c r="P296"/>
  <c r="BI292"/>
  <c r="BH292"/>
  <c r="BG292"/>
  <c r="BF292"/>
  <c r="T292"/>
  <c r="R292"/>
  <c r="P292"/>
  <c r="BI288"/>
  <c r="BH288"/>
  <c r="BG288"/>
  <c r="BF288"/>
  <c r="T288"/>
  <c r="R288"/>
  <c r="P288"/>
  <c r="BI284"/>
  <c r="BH284"/>
  <c r="BG284"/>
  <c r="BF284"/>
  <c r="T284"/>
  <c r="R284"/>
  <c r="P284"/>
  <c r="BI280"/>
  <c r="BH280"/>
  <c r="BG280"/>
  <c r="BF280"/>
  <c r="T280"/>
  <c r="R280"/>
  <c r="P280"/>
  <c r="BI278"/>
  <c r="BH278"/>
  <c r="BG278"/>
  <c r="BF278"/>
  <c r="T278"/>
  <c r="R278"/>
  <c r="P278"/>
  <c r="BI275"/>
  <c r="BH275"/>
  <c r="BG275"/>
  <c r="BF275"/>
  <c r="T275"/>
  <c r="R275"/>
  <c r="P275"/>
  <c r="BI272"/>
  <c r="BH272"/>
  <c r="BG272"/>
  <c r="BF272"/>
  <c r="T272"/>
  <c r="R272"/>
  <c r="P272"/>
  <c r="BI269"/>
  <c r="BH269"/>
  <c r="BG269"/>
  <c r="BF269"/>
  <c r="T269"/>
  <c r="R269"/>
  <c r="P269"/>
  <c r="BI266"/>
  <c r="BH266"/>
  <c r="BG266"/>
  <c r="BF266"/>
  <c r="T266"/>
  <c r="R266"/>
  <c r="P266"/>
  <c r="BI263"/>
  <c r="BH263"/>
  <c r="BG263"/>
  <c r="BF263"/>
  <c r="T263"/>
  <c r="R263"/>
  <c r="P263"/>
  <c r="BI259"/>
  <c r="BH259"/>
  <c r="BG259"/>
  <c r="BF259"/>
  <c r="T259"/>
  <c r="R259"/>
  <c r="P259"/>
  <c r="BI256"/>
  <c r="BH256"/>
  <c r="BG256"/>
  <c r="BF256"/>
  <c r="T256"/>
  <c r="R256"/>
  <c r="P256"/>
  <c r="BI252"/>
  <c r="BH252"/>
  <c r="BG252"/>
  <c r="BF252"/>
  <c r="T252"/>
  <c r="R252"/>
  <c r="P252"/>
  <c r="BI250"/>
  <c r="BH250"/>
  <c r="BG250"/>
  <c r="BF250"/>
  <c r="T250"/>
  <c r="R250"/>
  <c r="P250"/>
  <c r="BI246"/>
  <c r="BH246"/>
  <c r="BG246"/>
  <c r="BF246"/>
  <c r="T246"/>
  <c r="R246"/>
  <c r="P246"/>
  <c r="BI243"/>
  <c r="BH243"/>
  <c r="BG243"/>
  <c r="BF243"/>
  <c r="T243"/>
  <c r="R243"/>
  <c r="P243"/>
  <c r="BI240"/>
  <c r="BH240"/>
  <c r="BG240"/>
  <c r="BF240"/>
  <c r="T240"/>
  <c r="R240"/>
  <c r="P240"/>
  <c r="BI238"/>
  <c r="BH238"/>
  <c r="BG238"/>
  <c r="BF238"/>
  <c r="T238"/>
  <c r="R238"/>
  <c r="P238"/>
  <c r="BI236"/>
  <c r="BH236"/>
  <c r="BG236"/>
  <c r="BF236"/>
  <c r="T236"/>
  <c r="R236"/>
  <c r="P236"/>
  <c r="BI234"/>
  <c r="BH234"/>
  <c r="BG234"/>
  <c r="BF234"/>
  <c r="T234"/>
  <c r="R234"/>
  <c r="P234"/>
  <c r="BI231"/>
  <c r="BH231"/>
  <c r="BG231"/>
  <c r="BF231"/>
  <c r="T231"/>
  <c r="R231"/>
  <c r="P231"/>
  <c r="BI228"/>
  <c r="BH228"/>
  <c r="BG228"/>
  <c r="BF228"/>
  <c r="T228"/>
  <c r="R228"/>
  <c r="P228"/>
  <c r="BI226"/>
  <c r="BH226"/>
  <c r="BG226"/>
  <c r="BF226"/>
  <c r="T226"/>
  <c r="R226"/>
  <c r="P226"/>
  <c r="BI223"/>
  <c r="BH223"/>
  <c r="BG223"/>
  <c r="BF223"/>
  <c r="T223"/>
  <c r="R223"/>
  <c r="P223"/>
  <c r="BI220"/>
  <c r="BH220"/>
  <c r="BG220"/>
  <c r="BF220"/>
  <c r="T220"/>
  <c r="R220"/>
  <c r="P220"/>
  <c r="BI217"/>
  <c r="BH217"/>
  <c r="BG217"/>
  <c r="BF217"/>
  <c r="T217"/>
  <c r="R217"/>
  <c r="P217"/>
  <c r="BI214"/>
  <c r="BH214"/>
  <c r="BG214"/>
  <c r="BF214"/>
  <c r="T214"/>
  <c r="R214"/>
  <c r="P214"/>
  <c r="BI212"/>
  <c r="BH212"/>
  <c r="BG212"/>
  <c r="BF212"/>
  <c r="T212"/>
  <c r="R212"/>
  <c r="P212"/>
  <c r="BI210"/>
  <c r="BH210"/>
  <c r="BG210"/>
  <c r="BF210"/>
  <c r="T210"/>
  <c r="R210"/>
  <c r="P210"/>
  <c r="BI208"/>
  <c r="BH208"/>
  <c r="BG208"/>
  <c r="BF208"/>
  <c r="T208"/>
  <c r="R208"/>
  <c r="P208"/>
  <c r="BI205"/>
  <c r="BH205"/>
  <c r="BG205"/>
  <c r="BF205"/>
  <c r="T205"/>
  <c r="R205"/>
  <c r="P205"/>
  <c r="BI202"/>
  <c r="BH202"/>
  <c r="BG202"/>
  <c r="BF202"/>
  <c r="T202"/>
  <c r="R202"/>
  <c r="P202"/>
  <c r="BI199"/>
  <c r="BH199"/>
  <c r="BG199"/>
  <c r="BF199"/>
  <c r="T199"/>
  <c r="R199"/>
  <c r="P199"/>
  <c r="BI197"/>
  <c r="BH197"/>
  <c r="BG197"/>
  <c r="BF197"/>
  <c r="T197"/>
  <c r="R197"/>
  <c r="P197"/>
  <c r="BI193"/>
  <c r="BH193"/>
  <c r="BG193"/>
  <c r="BF193"/>
  <c r="T193"/>
  <c r="R193"/>
  <c r="P193"/>
  <c r="BI189"/>
  <c r="BH189"/>
  <c r="BG189"/>
  <c r="BF189"/>
  <c r="T189"/>
  <c r="R189"/>
  <c r="P189"/>
  <c r="BI186"/>
  <c r="BH186"/>
  <c r="BG186"/>
  <c r="BF186"/>
  <c r="T186"/>
  <c r="R186"/>
  <c r="P186"/>
  <c r="BI183"/>
  <c r="BH183"/>
  <c r="BG183"/>
  <c r="BF183"/>
  <c r="T183"/>
  <c r="R183"/>
  <c r="P183"/>
  <c r="BI180"/>
  <c r="BH180"/>
  <c r="BG180"/>
  <c r="BF180"/>
  <c r="T180"/>
  <c r="R180"/>
  <c r="P180"/>
  <c r="BI177"/>
  <c r="BH177"/>
  <c r="BG177"/>
  <c r="BF177"/>
  <c r="T177"/>
  <c r="R177"/>
  <c r="P177"/>
  <c r="BI174"/>
  <c r="BH174"/>
  <c r="BG174"/>
  <c r="BF174"/>
  <c r="T174"/>
  <c r="R174"/>
  <c r="P174"/>
  <c r="BI171"/>
  <c r="BH171"/>
  <c r="BG171"/>
  <c r="BF171"/>
  <c r="T171"/>
  <c r="R171"/>
  <c r="P171"/>
  <c r="BI168"/>
  <c r="BH168"/>
  <c r="BG168"/>
  <c r="BF168"/>
  <c r="T168"/>
  <c r="R168"/>
  <c r="P168"/>
  <c r="BI166"/>
  <c r="BH166"/>
  <c r="BG166"/>
  <c r="BF166"/>
  <c r="T166"/>
  <c r="R166"/>
  <c r="P166"/>
  <c r="BI164"/>
  <c r="BH164"/>
  <c r="BG164"/>
  <c r="BF164"/>
  <c r="T164"/>
  <c r="R164"/>
  <c r="P164"/>
  <c r="BI162"/>
  <c r="BH162"/>
  <c r="BG162"/>
  <c r="BF162"/>
  <c r="T162"/>
  <c r="R162"/>
  <c r="P162"/>
  <c r="BI157"/>
  <c r="BH157"/>
  <c r="BG157"/>
  <c r="BF157"/>
  <c r="T157"/>
  <c r="R157"/>
  <c r="P157"/>
  <c r="BI154"/>
  <c r="BH154"/>
  <c r="BG154"/>
  <c r="BF154"/>
  <c r="T154"/>
  <c r="R154"/>
  <c r="P154"/>
  <c r="BI151"/>
  <c r="BH151"/>
  <c r="BG151"/>
  <c r="BF151"/>
  <c r="T151"/>
  <c r="R151"/>
  <c r="P151"/>
  <c r="BI149"/>
  <c r="BH149"/>
  <c r="BG149"/>
  <c r="BF149"/>
  <c r="T149"/>
  <c r="R149"/>
  <c r="P149"/>
  <c r="BI146"/>
  <c r="BH146"/>
  <c r="BG146"/>
  <c r="BF146"/>
  <c r="T146"/>
  <c r="R146"/>
  <c r="P146"/>
  <c r="BI143"/>
  <c r="BH143"/>
  <c r="BG143"/>
  <c r="BF143"/>
  <c r="T143"/>
  <c r="R143"/>
  <c r="P143"/>
  <c r="BI139"/>
  <c r="BH139"/>
  <c r="BG139"/>
  <c r="BF139"/>
  <c r="T139"/>
  <c r="R139"/>
  <c r="P139"/>
  <c r="BI135"/>
  <c r="BH135"/>
  <c r="BG135"/>
  <c r="BF135"/>
  <c r="T135"/>
  <c r="R135"/>
  <c r="P135"/>
  <c r="BI131"/>
  <c r="BH131"/>
  <c r="BG131"/>
  <c r="BF131"/>
  <c r="T131"/>
  <c r="R131"/>
  <c r="P131"/>
  <c r="BI127"/>
  <c r="BH127"/>
  <c r="BG127"/>
  <c r="BF127"/>
  <c r="T127"/>
  <c r="R127"/>
  <c r="P127"/>
  <c r="BI121"/>
  <c r="BH121"/>
  <c r="BG121"/>
  <c r="BF121"/>
  <c r="T121"/>
  <c r="R121"/>
  <c r="P121"/>
  <c r="J117"/>
  <c r="F116"/>
  <c r="F114"/>
  <c r="E112"/>
  <c r="J94"/>
  <c r="F93"/>
  <c r="F91"/>
  <c r="E89"/>
  <c r="J23"/>
  <c r="E23"/>
  <c r="J116"/>
  <c r="J22"/>
  <c r="J20"/>
  <c r="E20"/>
  <c r="F117"/>
  <c r="J19"/>
  <c r="J14"/>
  <c r="J91"/>
  <c r="E7"/>
  <c r="E108"/>
  <c i="1" r="L90"/>
  <c r="AM90"/>
  <c r="AM89"/>
  <c r="L89"/>
  <c r="AM87"/>
  <c r="L87"/>
  <c r="L85"/>
  <c r="L84"/>
  <c i="23" r="BK138"/>
  <c r="J138"/>
  <c r="BK136"/>
  <c r="J136"/>
  <c r="BK133"/>
  <c r="J133"/>
  <c r="BK130"/>
  <c r="J130"/>
  <c r="BK128"/>
  <c r="J126"/>
  <c r="BK124"/>
  <c r="BK121"/>
  <c r="J121"/>
  <c i="22" r="J125"/>
  <c r="J123"/>
  <c r="J121"/>
  <c i="21" r="J265"/>
  <c r="J261"/>
  <c r="J257"/>
  <c r="BK253"/>
  <c r="J253"/>
  <c r="BK249"/>
  <c r="J245"/>
  <c r="J240"/>
  <c r="BK236"/>
  <c r="J230"/>
  <c r="BK227"/>
  <c r="J224"/>
  <c r="J220"/>
  <c r="BK218"/>
  <c r="J213"/>
  <c r="BK210"/>
  <c r="BK207"/>
  <c r="J204"/>
  <c r="BK193"/>
  <c r="J187"/>
  <c r="BK178"/>
  <c r="BK163"/>
  <c r="J160"/>
  <c r="BK151"/>
  <c r="BK148"/>
  <c r="BK135"/>
  <c r="BK125"/>
  <c i="20" r="BK123"/>
  <c r="J121"/>
  <c i="19" r="J385"/>
  <c r="BK383"/>
  <c r="BK376"/>
  <c r="J368"/>
  <c r="J364"/>
  <c r="BK356"/>
  <c r="J352"/>
  <c r="BK349"/>
  <c r="BK342"/>
  <c r="BK335"/>
  <c r="J321"/>
  <c r="J318"/>
  <c r="BK315"/>
  <c r="J309"/>
  <c r="J306"/>
  <c r="J303"/>
  <c r="J301"/>
  <c r="BK297"/>
  <c r="BK292"/>
  <c r="J289"/>
  <c r="BK286"/>
  <c r="J283"/>
  <c r="J281"/>
  <c r="BK278"/>
  <c r="BK268"/>
  <c r="J265"/>
  <c r="J262"/>
  <c r="BK259"/>
  <c r="BK256"/>
  <c r="J254"/>
  <c r="J252"/>
  <c r="J249"/>
  <c r="BK246"/>
  <c r="BK243"/>
  <c r="J237"/>
  <c r="BK234"/>
  <c r="J231"/>
  <c r="BK227"/>
  <c r="J225"/>
  <c r="BK223"/>
  <c r="J220"/>
  <c r="J218"/>
  <c r="J214"/>
  <c r="J212"/>
  <c r="BK208"/>
  <c r="J204"/>
  <c r="J200"/>
  <c r="BK198"/>
  <c r="J194"/>
  <c r="J190"/>
  <c r="J186"/>
  <c r="J184"/>
  <c r="J180"/>
  <c r="J178"/>
  <c r="BK175"/>
  <c r="J156"/>
  <c r="BK141"/>
  <c r="J138"/>
  <c r="BK135"/>
  <c r="BK132"/>
  <c r="BK121"/>
  <c i="18" r="BK147"/>
  <c r="J145"/>
  <c r="BK141"/>
  <c r="BK139"/>
  <c r="BK137"/>
  <c r="J135"/>
  <c r="BK133"/>
  <c r="BK131"/>
  <c r="J125"/>
  <c r="BK123"/>
  <c i="17" r="BK253"/>
  <c r="BK249"/>
  <c r="BK245"/>
  <c r="BK242"/>
  <c r="J239"/>
  <c r="J229"/>
  <c r="BK226"/>
  <c r="BK210"/>
  <c r="BK207"/>
  <c r="J204"/>
  <c r="J201"/>
  <c r="BK199"/>
  <c r="J197"/>
  <c r="BK195"/>
  <c r="BK193"/>
  <c r="BK187"/>
  <c r="BK183"/>
  <c r="BK180"/>
  <c r="BK154"/>
  <c r="BK148"/>
  <c r="J144"/>
  <c r="BK140"/>
  <c i="16" r="J135"/>
  <c r="BK133"/>
  <c r="J131"/>
  <c r="J125"/>
  <c i="15" r="J191"/>
  <c r="BK183"/>
  <c r="J175"/>
  <c r="BK167"/>
  <c r="J165"/>
  <c r="J162"/>
  <c r="BK159"/>
  <c r="J154"/>
  <c r="J152"/>
  <c r="J149"/>
  <c r="J146"/>
  <c r="J143"/>
  <c r="BK138"/>
  <c r="BK135"/>
  <c r="BK129"/>
  <c i="14" r="BK304"/>
  <c r="BK302"/>
  <c r="BK298"/>
  <c r="BK296"/>
  <c r="J290"/>
  <c r="BK285"/>
  <c r="J272"/>
  <c r="BK255"/>
  <c r="J251"/>
  <c r="J244"/>
  <c r="BK240"/>
  <c r="BK235"/>
  <c r="BK224"/>
  <c r="J221"/>
  <c r="BK218"/>
  <c r="BK215"/>
  <c r="J206"/>
  <c r="J203"/>
  <c r="BK200"/>
  <c r="J194"/>
  <c r="BK175"/>
  <c r="J172"/>
  <c r="J170"/>
  <c r="BK160"/>
  <c r="J147"/>
  <c r="BK140"/>
  <c i="13" r="J121"/>
  <c i="12" r="BK236"/>
  <c r="J219"/>
  <c r="J210"/>
  <c r="BK206"/>
  <c r="J202"/>
  <c r="BK195"/>
  <c r="BK179"/>
  <c r="J169"/>
  <c r="BK163"/>
  <c r="J153"/>
  <c r="BK150"/>
  <c r="J143"/>
  <c r="J137"/>
  <c r="J129"/>
  <c r="J125"/>
  <c i="11" r="BK152"/>
  <c r="J150"/>
  <c r="BK148"/>
  <c r="J146"/>
  <c r="BK144"/>
  <c r="BK141"/>
  <c r="BK138"/>
  <c r="J135"/>
  <c r="J129"/>
  <c r="J125"/>
  <c r="J121"/>
  <c i="10" r="BK233"/>
  <c r="J233"/>
  <c r="J229"/>
  <c r="BK225"/>
  <c r="J218"/>
  <c r="BK216"/>
  <c r="J214"/>
  <c r="J205"/>
  <c r="J193"/>
  <c r="J189"/>
  <c r="J185"/>
  <c r="J181"/>
  <c r="BK154"/>
  <c r="J144"/>
  <c r="BK140"/>
  <c r="J136"/>
  <c r="BK132"/>
  <c r="BK128"/>
  <c r="J124"/>
  <c r="BK121"/>
  <c i="9" r="J146"/>
  <c r="J143"/>
  <c r="BK139"/>
  <c r="J132"/>
  <c i="8" r="BK207"/>
  <c r="J198"/>
  <c r="J192"/>
  <c r="J182"/>
  <c r="J172"/>
  <c r="BK152"/>
  <c i="23" r="J128"/>
  <c r="J124"/>
  <c i="22" r="BK125"/>
  <c r="BK123"/>
  <c r="BK121"/>
  <c i="21" r="BK265"/>
  <c r="BK261"/>
  <c r="BK257"/>
  <c r="J249"/>
  <c r="BK245"/>
  <c r="BK240"/>
  <c r="J236"/>
  <c r="BK230"/>
  <c r="J227"/>
  <c r="J218"/>
  <c r="J210"/>
  <c r="J200"/>
  <c r="J196"/>
  <c r="J193"/>
  <c r="J190"/>
  <c r="BK181"/>
  <c r="J178"/>
  <c r="J172"/>
  <c r="BK169"/>
  <c r="J166"/>
  <c r="BK160"/>
  <c r="J157"/>
  <c r="BK154"/>
  <c r="J145"/>
  <c r="BK142"/>
  <c r="BK138"/>
  <c r="J135"/>
  <c r="BK132"/>
  <c r="BK128"/>
  <c r="J125"/>
  <c r="BK121"/>
  <c i="20" r="J123"/>
  <c r="BK121"/>
  <c i="19" r="J389"/>
  <c r="BK387"/>
  <c r="BK380"/>
  <c r="J372"/>
  <c r="BK364"/>
  <c r="BK360"/>
  <c r="J349"/>
  <c r="BK345"/>
  <c r="J339"/>
  <c r="J335"/>
  <c r="BK332"/>
  <c r="J328"/>
  <c r="BK324"/>
  <c r="BK312"/>
  <c r="BK309"/>
  <c r="BK303"/>
  <c r="BK299"/>
  <c r="J297"/>
  <c r="J295"/>
  <c r="J292"/>
  <c r="BK289"/>
  <c r="BK283"/>
  <c r="BK281"/>
  <c r="BK275"/>
  <c r="J256"/>
  <c r="BK254"/>
  <c r="J243"/>
  <c r="BK240"/>
  <c r="BK237"/>
  <c r="J234"/>
  <c r="BK231"/>
  <c r="J229"/>
  <c r="J227"/>
  <c r="BK225"/>
  <c r="J223"/>
  <c r="BK220"/>
  <c r="BK216"/>
  <c r="BK212"/>
  <c r="J210"/>
  <c r="J208"/>
  <c r="BK206"/>
  <c r="BK204"/>
  <c r="BK202"/>
  <c r="J198"/>
  <c r="J196"/>
  <c r="BK194"/>
  <c r="J192"/>
  <c r="J188"/>
  <c r="J182"/>
  <c r="BK180"/>
  <c r="BK168"/>
  <c r="BK165"/>
  <c r="BK150"/>
  <c r="J135"/>
  <c i="18" r="J147"/>
  <c r="BK145"/>
  <c r="J143"/>
  <c r="J137"/>
  <c r="BK135"/>
  <c r="J127"/>
  <c i="17" r="BK239"/>
  <c r="J236"/>
  <c r="J232"/>
  <c r="BK222"/>
  <c r="BK218"/>
  <c r="BK204"/>
  <c r="J199"/>
  <c r="BK197"/>
  <c r="BK185"/>
  <c r="J175"/>
  <c r="J169"/>
  <c r="BK165"/>
  <c r="J161"/>
  <c r="J157"/>
  <c r="J154"/>
  <c r="J132"/>
  <c r="J121"/>
  <c i="16" r="BK137"/>
  <c r="BK131"/>
  <c r="BK129"/>
  <c r="J127"/>
  <c r="BK123"/>
  <c r="J121"/>
  <c i="15" r="J194"/>
  <c r="BK187"/>
  <c r="J183"/>
  <c r="BK169"/>
  <c r="BK162"/>
  <c r="J159"/>
  <c r="J156"/>
  <c r="BK152"/>
  <c r="BK143"/>
  <c r="J129"/>
  <c r="BK126"/>
  <c r="J123"/>
  <c r="J121"/>
  <c i="14" r="J304"/>
  <c r="BK300"/>
  <c r="J298"/>
  <c r="J294"/>
  <c r="J285"/>
  <c r="J280"/>
  <c r="J268"/>
  <c r="J263"/>
  <c r="BK251"/>
  <c r="J240"/>
  <c r="BK238"/>
  <c r="J235"/>
  <c r="J218"/>
  <c r="J215"/>
  <c r="BK213"/>
  <c r="BK211"/>
  <c r="BK209"/>
  <c r="BK203"/>
  <c r="J200"/>
  <c r="BK197"/>
  <c r="J191"/>
  <c r="J178"/>
  <c r="BK137"/>
  <c r="BK128"/>
  <c r="J125"/>
  <c r="BK121"/>
  <c i="13" r="BK121"/>
  <c i="12" r="J241"/>
  <c r="BK231"/>
  <c r="J223"/>
  <c r="BK219"/>
  <c r="BK214"/>
  <c r="J206"/>
  <c r="J189"/>
  <c r="J186"/>
  <c r="BK183"/>
  <c r="BK175"/>
  <c r="BK172"/>
  <c r="BK166"/>
  <c r="J156"/>
  <c r="J150"/>
  <c r="BK121"/>
  <c i="11" r="BK150"/>
  <c r="J141"/>
  <c r="J138"/>
  <c r="J132"/>
  <c i="10" r="J220"/>
  <c r="BK214"/>
  <c r="BK208"/>
  <c r="BK202"/>
  <c r="J199"/>
  <c r="BK178"/>
  <c r="J175"/>
  <c r="J172"/>
  <c r="J169"/>
  <c r="J165"/>
  <c r="BK162"/>
  <c r="BK158"/>
  <c r="BK148"/>
  <c r="BK136"/>
  <c r="J132"/>
  <c r="J128"/>
  <c r="BK124"/>
  <c i="9" r="BK149"/>
  <c r="BK146"/>
  <c r="J136"/>
  <c r="BK132"/>
  <c r="J128"/>
  <c r="BK124"/>
  <c r="BK121"/>
  <c i="8" r="BK211"/>
  <c r="BK201"/>
  <c r="BK198"/>
  <c r="BK188"/>
  <c r="J184"/>
  <c r="J180"/>
  <c r="J174"/>
  <c r="J170"/>
  <c r="BK168"/>
  <c r="BK162"/>
  <c r="J152"/>
  <c r="J146"/>
  <c r="J132"/>
  <c r="J128"/>
  <c r="BK124"/>
  <c r="BK121"/>
  <c r="J121"/>
  <c i="7" r="J149"/>
  <c r="BK146"/>
  <c r="BK143"/>
  <c r="J139"/>
  <c r="J136"/>
  <c r="J132"/>
  <c r="J128"/>
  <c r="BK124"/>
  <c r="J121"/>
  <c i="6" r="BK313"/>
  <c r="J311"/>
  <c r="J309"/>
  <c r="BK307"/>
  <c r="BK303"/>
  <c r="BK300"/>
  <c r="J296"/>
  <c r="BK291"/>
  <c r="J287"/>
  <c r="J283"/>
  <c r="BK279"/>
  <c r="BK275"/>
  <c r="BK272"/>
  <c r="J268"/>
  <c r="J260"/>
  <c r="J258"/>
  <c r="BK252"/>
  <c r="J249"/>
  <c r="J245"/>
  <c r="BK242"/>
  <c r="J242"/>
  <c r="J238"/>
  <c r="J232"/>
  <c r="BK226"/>
  <c r="J223"/>
  <c r="J220"/>
  <c r="BK217"/>
  <c r="BK213"/>
  <c r="BK209"/>
  <c r="BK206"/>
  <c r="BK203"/>
  <c r="BK200"/>
  <c r="J197"/>
  <c r="J194"/>
  <c r="J190"/>
  <c r="BK188"/>
  <c r="BK186"/>
  <c r="BK183"/>
  <c r="BK179"/>
  <c r="BK176"/>
  <c r="BK173"/>
  <c r="J170"/>
  <c r="BK166"/>
  <c r="J166"/>
  <c r="BK160"/>
  <c r="J160"/>
  <c r="BK156"/>
  <c r="J156"/>
  <c r="BK152"/>
  <c r="J152"/>
  <c r="BK148"/>
  <c r="J148"/>
  <c r="BK144"/>
  <c r="J144"/>
  <c r="BK140"/>
  <c r="BK137"/>
  <c r="J134"/>
  <c r="J131"/>
  <c r="J128"/>
  <c r="BK124"/>
  <c r="BK121"/>
  <c i="5" r="BK143"/>
  <c r="BK141"/>
  <c r="J139"/>
  <c r="J137"/>
  <c r="BK135"/>
  <c r="J133"/>
  <c r="J131"/>
  <c r="BK129"/>
  <c r="J127"/>
  <c r="J125"/>
  <c r="J123"/>
  <c r="J121"/>
  <c i="4" r="J311"/>
  <c r="J309"/>
  <c r="J307"/>
  <c r="BK303"/>
  <c r="J300"/>
  <c r="J296"/>
  <c r="BK292"/>
  <c r="BK288"/>
  <c r="J284"/>
  <c r="BK280"/>
  <c r="BK277"/>
  <c r="BK274"/>
  <c r="BK270"/>
  <c r="BK266"/>
  <c r="J263"/>
  <c r="BK260"/>
  <c r="J257"/>
  <c r="BK253"/>
  <c r="J250"/>
  <c r="BK247"/>
  <c r="J243"/>
  <c r="BK239"/>
  <c r="BK235"/>
  <c r="J231"/>
  <c r="BK228"/>
  <c r="BK225"/>
  <c r="J222"/>
  <c r="BK220"/>
  <c r="BK218"/>
  <c r="BK216"/>
  <c r="BK214"/>
  <c r="J212"/>
  <c r="J209"/>
  <c r="BK206"/>
  <c r="BK203"/>
  <c r="BK200"/>
  <c r="BK198"/>
  <c r="J195"/>
  <c r="J191"/>
  <c r="J187"/>
  <c r="BK180"/>
  <c r="J177"/>
  <c r="BK172"/>
  <c r="BK163"/>
  <c r="BK159"/>
  <c r="BK155"/>
  <c r="BK148"/>
  <c r="J144"/>
  <c r="BK140"/>
  <c r="J136"/>
  <c r="BK132"/>
  <c r="BK128"/>
  <c r="BK121"/>
  <c i="3" r="BK197"/>
  <c r="BK193"/>
  <c r="J191"/>
  <c r="J189"/>
  <c r="BK187"/>
  <c r="BK183"/>
  <c r="BK181"/>
  <c r="J179"/>
  <c r="BK177"/>
  <c r="J175"/>
  <c r="BK171"/>
  <c r="J169"/>
  <c r="J167"/>
  <c r="BK165"/>
  <c r="J165"/>
  <c r="BK163"/>
  <c r="J161"/>
  <c r="J159"/>
  <c r="J157"/>
  <c r="BK155"/>
  <c r="J151"/>
  <c r="J149"/>
  <c r="J147"/>
  <c r="J145"/>
  <c r="J143"/>
  <c r="BK141"/>
  <c r="BK137"/>
  <c r="J135"/>
  <c r="BK131"/>
  <c r="BK129"/>
  <c r="J125"/>
  <c r="BK121"/>
  <c i="2" r="BK330"/>
  <c r="J330"/>
  <c r="BK327"/>
  <c r="J327"/>
  <c r="BK325"/>
  <c r="BK323"/>
  <c r="BK317"/>
  <c r="BK315"/>
  <c r="BK308"/>
  <c r="J296"/>
  <c r="J288"/>
  <c r="BK284"/>
  <c r="J278"/>
  <c r="BK275"/>
  <c r="J272"/>
  <c r="BK269"/>
  <c r="J266"/>
  <c r="J263"/>
  <c r="J259"/>
  <c r="J256"/>
  <c r="J252"/>
  <c r="J250"/>
  <c r="J246"/>
  <c r="J236"/>
  <c r="BK234"/>
  <c r="J231"/>
  <c r="J228"/>
  <c r="J226"/>
  <c r="J223"/>
  <c r="J217"/>
  <c r="BK210"/>
  <c r="J208"/>
  <c r="BK205"/>
  <c r="J202"/>
  <c r="BK199"/>
  <c r="BK197"/>
  <c r="J193"/>
  <c r="J189"/>
  <c r="BK186"/>
  <c r="J180"/>
  <c r="J174"/>
  <c r="J168"/>
  <c r="BK166"/>
  <c r="J164"/>
  <c r="J154"/>
  <c r="J151"/>
  <c r="J149"/>
  <c r="J146"/>
  <c r="J143"/>
  <c r="BK139"/>
  <c r="BK135"/>
  <c r="J131"/>
  <c r="BK121"/>
  <c i="23" r="BK126"/>
  <c i="19" r="BK192"/>
  <c r="BK182"/>
  <c r="BK178"/>
  <c r="J172"/>
  <c r="J168"/>
  <c r="J165"/>
  <c r="J162"/>
  <c r="BK159"/>
  <c r="BK156"/>
  <c r="J150"/>
  <c r="J147"/>
  <c r="BK138"/>
  <c r="J128"/>
  <c r="BK125"/>
  <c r="J121"/>
  <c i="18" r="J139"/>
  <c r="J131"/>
  <c r="J129"/>
  <c r="BK125"/>
  <c r="BK121"/>
  <c i="17" r="J249"/>
  <c r="J245"/>
  <c r="BK236"/>
  <c r="BK232"/>
  <c r="BK229"/>
  <c r="J222"/>
  <c r="J218"/>
  <c r="J214"/>
  <c r="J210"/>
  <c r="BK201"/>
  <c r="J190"/>
  <c r="J185"/>
  <c r="BK178"/>
  <c r="J165"/>
  <c r="BK161"/>
  <c r="BK157"/>
  <c r="J136"/>
  <c r="BK132"/>
  <c r="BK128"/>
  <c r="BK121"/>
  <c i="16" r="J137"/>
  <c r="J129"/>
  <c r="BK127"/>
  <c i="15" r="BK194"/>
  <c r="BK191"/>
  <c r="J187"/>
  <c r="BK179"/>
  <c r="BK175"/>
  <c r="J172"/>
  <c r="J169"/>
  <c r="BK165"/>
  <c r="BK146"/>
  <c r="J141"/>
  <c r="J138"/>
  <c r="J135"/>
  <c r="J132"/>
  <c r="J126"/>
  <c r="BK123"/>
  <c i="14" r="BK306"/>
  <c r="J306"/>
  <c r="J302"/>
  <c r="J300"/>
  <c r="BK280"/>
  <c r="J276"/>
  <c r="BK272"/>
  <c r="BK268"/>
  <c r="J259"/>
  <c r="BK247"/>
  <c r="J232"/>
  <c r="BK228"/>
  <c r="J224"/>
  <c r="J213"/>
  <c r="J211"/>
  <c r="BK206"/>
  <c r="BK194"/>
  <c r="BK191"/>
  <c r="BK188"/>
  <c r="BK185"/>
  <c r="BK182"/>
  <c r="BK178"/>
  <c r="BK170"/>
  <c r="J167"/>
  <c r="BK164"/>
  <c r="J160"/>
  <c r="J157"/>
  <c r="BK154"/>
  <c r="J150"/>
  <c r="J137"/>
  <c r="BK132"/>
  <c r="J128"/>
  <c i="12" r="J236"/>
  <c r="BK227"/>
  <c r="BK223"/>
  <c r="BK210"/>
  <c r="BK198"/>
  <c r="J195"/>
  <c r="BK191"/>
  <c r="BK186"/>
  <c r="J172"/>
  <c r="BK169"/>
  <c r="BK159"/>
  <c r="BK156"/>
  <c r="BK153"/>
  <c r="J146"/>
  <c r="BK143"/>
  <c r="BK132"/>
  <c i="11" r="J152"/>
  <c r="J148"/>
  <c r="J144"/>
  <c r="BK132"/>
  <c r="J127"/>
  <c r="BK125"/>
  <c r="BK123"/>
  <c i="10" r="BK229"/>
  <c r="J225"/>
  <c r="BK220"/>
  <c r="BK218"/>
  <c r="J216"/>
  <c r="J208"/>
  <c r="J202"/>
  <c r="BK199"/>
  <c r="BK189"/>
  <c i="8" r="J201"/>
  <c r="BK194"/>
  <c r="BK192"/>
  <c r="J188"/>
  <c r="BK182"/>
  <c r="BK180"/>
  <c r="BK174"/>
  <c r="BK172"/>
  <c r="BK156"/>
  <c i="3" r="J187"/>
  <c r="BK185"/>
  <c r="BK179"/>
  <c r="J177"/>
  <c r="J173"/>
  <c r="J171"/>
  <c r="BK169"/>
  <c r="BK161"/>
  <c r="BK159"/>
  <c r="J155"/>
  <c r="BK153"/>
  <c r="BK151"/>
  <c r="BK149"/>
  <c r="BK147"/>
  <c r="BK143"/>
  <c r="BK139"/>
  <c r="J137"/>
  <c r="BK133"/>
  <c r="J129"/>
  <c r="BK127"/>
  <c r="J123"/>
  <c r="J121"/>
  <c i="2" r="J325"/>
  <c r="J323"/>
  <c r="J321"/>
  <c r="BK319"/>
  <c r="J317"/>
  <c r="J315"/>
  <c r="BK311"/>
  <c r="BK300"/>
  <c r="BK296"/>
  <c r="BK292"/>
  <c r="BK280"/>
  <c r="J275"/>
  <c r="BK272"/>
  <c r="BK266"/>
  <c r="BK263"/>
  <c r="BK252"/>
  <c r="J243"/>
  <c r="BK240"/>
  <c r="BK238"/>
  <c r="J234"/>
  <c r="BK231"/>
  <c r="BK228"/>
  <c r="BK223"/>
  <c r="BK220"/>
  <c r="BK217"/>
  <c r="J214"/>
  <c r="BK212"/>
  <c r="BK208"/>
  <c r="BK189"/>
  <c r="J186"/>
  <c r="J183"/>
  <c r="BK180"/>
  <c r="J177"/>
  <c r="BK171"/>
  <c r="BK168"/>
  <c r="J166"/>
  <c r="BK162"/>
  <c r="J157"/>
  <c r="BK154"/>
  <c r="BK149"/>
  <c r="BK146"/>
  <c r="J139"/>
  <c r="J135"/>
  <c r="J127"/>
  <c i="1" r="AS123"/>
  <c r="AS114"/>
  <c r="AS100"/>
  <c r="AS95"/>
  <c i="21" r="BK224"/>
  <c r="BK220"/>
  <c r="BK213"/>
  <c r="J207"/>
  <c r="BK204"/>
  <c r="BK200"/>
  <c r="BK196"/>
  <c r="BK190"/>
  <c r="BK187"/>
  <c r="J181"/>
  <c r="BK172"/>
  <c r="J169"/>
  <c r="BK166"/>
  <c r="J163"/>
  <c r="BK157"/>
  <c r="J154"/>
  <c r="J151"/>
  <c r="J148"/>
  <c r="BK145"/>
  <c r="J142"/>
  <c r="J138"/>
  <c r="J132"/>
  <c r="J128"/>
  <c r="J121"/>
  <c i="19" r="BK393"/>
  <c r="J393"/>
  <c r="BK391"/>
  <c r="J391"/>
  <c r="BK389"/>
  <c r="J387"/>
  <c r="BK385"/>
  <c r="J383"/>
  <c r="J380"/>
  <c r="J376"/>
  <c r="BK372"/>
  <c r="BK368"/>
  <c r="J360"/>
  <c r="J356"/>
  <c r="BK352"/>
  <c r="J345"/>
  <c r="J342"/>
  <c r="BK339"/>
  <c r="J332"/>
  <c r="BK328"/>
  <c r="J324"/>
  <c r="BK321"/>
  <c r="BK318"/>
  <c r="J315"/>
  <c r="J312"/>
  <c r="BK306"/>
  <c r="BK301"/>
  <c r="J299"/>
  <c r="BK295"/>
  <c r="J286"/>
  <c r="J278"/>
  <c r="J275"/>
  <c r="J268"/>
  <c r="BK265"/>
  <c r="BK262"/>
  <c r="J259"/>
  <c r="BK252"/>
  <c r="BK249"/>
  <c r="J246"/>
  <c r="J240"/>
  <c r="BK229"/>
  <c r="BK218"/>
  <c r="J216"/>
  <c r="BK214"/>
  <c r="BK210"/>
  <c r="J206"/>
  <c r="J202"/>
  <c r="BK200"/>
  <c r="BK196"/>
  <c r="BK190"/>
  <c r="BK188"/>
  <c r="BK186"/>
  <c r="BK184"/>
  <c r="J175"/>
  <c r="BK172"/>
  <c r="BK162"/>
  <c r="J159"/>
  <c r="BK147"/>
  <c r="J141"/>
  <c r="J132"/>
  <c r="BK128"/>
  <c r="J125"/>
  <c i="18" r="BK143"/>
  <c r="J141"/>
  <c r="J133"/>
  <c r="BK129"/>
  <c r="BK127"/>
  <c r="J123"/>
  <c r="J121"/>
  <c i="17" r="BK257"/>
  <c r="J257"/>
  <c r="J253"/>
  <c r="J242"/>
  <c r="J226"/>
  <c r="BK214"/>
  <c r="J207"/>
  <c r="J195"/>
  <c r="J193"/>
  <c r="BK190"/>
  <c r="J187"/>
  <c r="J183"/>
  <c r="J180"/>
  <c r="J178"/>
  <c r="BK175"/>
  <c r="BK169"/>
  <c r="J148"/>
  <c r="BK144"/>
  <c r="J140"/>
  <c r="BK136"/>
  <c r="J128"/>
  <c i="16" r="BK135"/>
  <c r="J133"/>
  <c r="BK125"/>
  <c r="J123"/>
  <c r="BK121"/>
  <c i="15" r="J179"/>
  <c r="BK172"/>
  <c r="J167"/>
  <c r="BK156"/>
  <c r="BK154"/>
  <c r="BK149"/>
  <c r="BK141"/>
  <c r="BK132"/>
  <c r="BK121"/>
  <c i="14" r="J296"/>
  <c r="BK294"/>
  <c r="BK290"/>
  <c r="BK276"/>
  <c r="BK263"/>
  <c r="BK259"/>
  <c r="J255"/>
  <c r="J247"/>
  <c r="BK244"/>
  <c r="J238"/>
  <c r="BK232"/>
  <c r="J228"/>
  <c r="BK221"/>
  <c r="J209"/>
  <c r="J197"/>
  <c r="J188"/>
  <c r="J185"/>
  <c r="J182"/>
  <c r="J175"/>
  <c r="BK172"/>
  <c r="BK167"/>
  <c r="J164"/>
  <c r="BK157"/>
  <c r="J154"/>
  <c r="BK150"/>
  <c r="BK147"/>
  <c r="J140"/>
  <c r="J132"/>
  <c r="BK125"/>
  <c r="J121"/>
  <c i="12" r="BK241"/>
  <c r="J231"/>
  <c r="J227"/>
  <c r="J214"/>
  <c r="BK202"/>
  <c r="J198"/>
  <c r="J191"/>
  <c r="BK189"/>
  <c r="J183"/>
  <c r="J179"/>
  <c r="J175"/>
  <c r="J166"/>
  <c r="J163"/>
  <c r="J159"/>
  <c r="BK146"/>
  <c r="BK137"/>
  <c r="J132"/>
  <c r="BK129"/>
  <c r="BK125"/>
  <c r="J121"/>
  <c i="11" r="BK146"/>
  <c r="BK135"/>
  <c r="BK129"/>
  <c r="BK127"/>
  <c r="J123"/>
  <c r="BK121"/>
  <c i="10" r="BK205"/>
  <c r="BK193"/>
  <c r="BK185"/>
  <c r="BK181"/>
  <c r="J178"/>
  <c r="BK175"/>
  <c r="BK172"/>
  <c r="BK169"/>
  <c r="BK165"/>
  <c r="J162"/>
  <c r="J158"/>
  <c r="J154"/>
  <c r="J148"/>
  <c r="BK144"/>
  <c r="J140"/>
  <c r="J121"/>
  <c i="9" r="J149"/>
  <c r="BK143"/>
  <c r="J139"/>
  <c r="BK136"/>
  <c r="BK128"/>
  <c r="J124"/>
  <c r="J121"/>
  <c i="8" r="J211"/>
  <c r="J207"/>
  <c r="J194"/>
  <c r="BK184"/>
  <c r="BK170"/>
  <c r="J168"/>
  <c r="J162"/>
  <c r="J156"/>
  <c r="BK149"/>
  <c r="J149"/>
  <c r="BK146"/>
  <c r="BK143"/>
  <c r="J143"/>
  <c r="BK139"/>
  <c r="J139"/>
  <c r="BK136"/>
  <c r="J136"/>
  <c r="BK132"/>
  <c r="BK128"/>
  <c r="J124"/>
  <c i="7" r="BK149"/>
  <c r="J146"/>
  <c r="J143"/>
  <c r="BK139"/>
  <c r="BK136"/>
  <c r="BK132"/>
  <c r="BK128"/>
  <c r="J124"/>
  <c r="BK121"/>
  <c i="6" r="J313"/>
  <c r="BK311"/>
  <c r="BK309"/>
  <c r="J307"/>
  <c r="J303"/>
  <c r="J300"/>
  <c r="BK296"/>
  <c r="J291"/>
  <c r="BK287"/>
  <c r="BK283"/>
  <c r="J279"/>
  <c r="J275"/>
  <c r="J272"/>
  <c r="BK268"/>
  <c r="BK260"/>
  <c r="BK258"/>
  <c r="J252"/>
  <c r="BK249"/>
  <c r="BK245"/>
  <c r="BK238"/>
  <c r="BK232"/>
  <c r="J226"/>
  <c r="BK223"/>
  <c r="BK220"/>
  <c r="J217"/>
  <c r="J213"/>
  <c r="J209"/>
  <c r="J206"/>
  <c r="J203"/>
  <c r="J200"/>
  <c r="BK197"/>
  <c r="BK194"/>
  <c r="BK190"/>
  <c r="J188"/>
  <c r="J186"/>
  <c r="J183"/>
  <c r="J179"/>
  <c r="J176"/>
  <c r="J173"/>
  <c r="BK170"/>
  <c r="J140"/>
  <c r="J137"/>
  <c r="BK134"/>
  <c r="BK131"/>
  <c r="BK128"/>
  <c r="J124"/>
  <c r="J121"/>
  <c i="5" r="J143"/>
  <c r="J141"/>
  <c r="BK139"/>
  <c r="BK137"/>
  <c r="J135"/>
  <c r="BK133"/>
  <c r="BK131"/>
  <c r="J129"/>
  <c r="BK127"/>
  <c r="BK125"/>
  <c r="BK123"/>
  <c r="BK121"/>
  <c i="4" r="BK311"/>
  <c r="BK309"/>
  <c r="BK307"/>
  <c r="J303"/>
  <c r="BK300"/>
  <c r="BK296"/>
  <c r="J292"/>
  <c r="J288"/>
  <c r="BK284"/>
  <c r="J280"/>
  <c r="J277"/>
  <c r="J274"/>
  <c r="J270"/>
  <c r="J266"/>
  <c r="BK263"/>
  <c r="J260"/>
  <c r="BK257"/>
  <c r="J253"/>
  <c r="BK250"/>
  <c r="J247"/>
  <c r="BK243"/>
  <c r="J239"/>
  <c r="J235"/>
  <c r="BK231"/>
  <c r="J228"/>
  <c r="J225"/>
  <c r="BK222"/>
  <c r="J220"/>
  <c r="J218"/>
  <c r="J216"/>
  <c r="J214"/>
  <c r="BK212"/>
  <c r="BK209"/>
  <c r="J206"/>
  <c r="J203"/>
  <c r="J200"/>
  <c r="J198"/>
  <c r="BK195"/>
  <c r="BK191"/>
  <c r="BK187"/>
  <c r="J180"/>
  <c r="BK177"/>
  <c r="J172"/>
  <c r="BK167"/>
  <c r="J167"/>
  <c r="J163"/>
  <c r="J159"/>
  <c r="J155"/>
  <c r="BK152"/>
  <c r="J152"/>
  <c r="J148"/>
  <c r="BK144"/>
  <c r="J140"/>
  <c r="BK136"/>
  <c r="J132"/>
  <c r="J128"/>
  <c r="J121"/>
  <c i="3" r="BK203"/>
  <c r="J203"/>
  <c r="BK201"/>
  <c r="J201"/>
  <c r="BK199"/>
  <c r="J199"/>
  <c r="J197"/>
  <c r="BK195"/>
  <c r="J195"/>
  <c r="J193"/>
  <c r="BK191"/>
  <c r="BK189"/>
  <c r="J185"/>
  <c r="J183"/>
  <c r="J181"/>
  <c r="BK175"/>
  <c r="BK173"/>
  <c r="BK167"/>
  <c r="J163"/>
  <c r="BK157"/>
  <c r="J153"/>
  <c r="BK145"/>
  <c r="J141"/>
  <c r="J139"/>
  <c r="BK135"/>
  <c r="J133"/>
  <c r="J131"/>
  <c r="J127"/>
  <c r="BK125"/>
  <c r="BK123"/>
  <c i="2" r="BK321"/>
  <c r="J319"/>
  <c r="J311"/>
  <c r="J308"/>
  <c r="BK304"/>
  <c r="J304"/>
  <c r="J300"/>
  <c r="J292"/>
  <c r="BK288"/>
  <c r="J284"/>
  <c r="J280"/>
  <c r="BK278"/>
  <c r="J269"/>
  <c r="BK259"/>
  <c r="BK256"/>
  <c r="BK250"/>
  <c r="BK246"/>
  <c r="BK243"/>
  <c r="J240"/>
  <c r="J238"/>
  <c r="BK236"/>
  <c r="BK226"/>
  <c r="J220"/>
  <c r="BK214"/>
  <c r="J212"/>
  <c r="J210"/>
  <c r="J205"/>
  <c r="BK202"/>
  <c r="J199"/>
  <c r="J197"/>
  <c r="BK193"/>
  <c r="BK183"/>
  <c r="BK177"/>
  <c r="BK174"/>
  <c r="J171"/>
  <c r="BK164"/>
  <c r="J162"/>
  <c r="BK157"/>
  <c r="BK151"/>
  <c r="BK143"/>
  <c r="BK131"/>
  <c r="BK127"/>
  <c r="J121"/>
  <c i="1" r="AS120"/>
  <c r="AS117"/>
  <c r="AS110"/>
  <c r="AS107"/>
  <c i="13" r="F37"/>
  <c i="1" r="BB109"/>
  <c i="13" r="F38"/>
  <c i="1" r="BC109"/>
  <c i="13" r="F39"/>
  <c i="1" r="BD109"/>
  <c i="13" r="J36"/>
  <c i="1" r="AW109"/>
  <c i="2" l="1" r="BK120"/>
  <c r="J120"/>
  <c r="J98"/>
  <c r="R120"/>
  <c i="3" r="BK120"/>
  <c r="J120"/>
  <c r="J98"/>
  <c r="R120"/>
  <c r="T120"/>
  <c i="4" r="BK120"/>
  <c r="J120"/>
  <c r="J98"/>
  <c r="T120"/>
  <c i="5" r="P120"/>
  <c i="1" r="AU99"/>
  <c i="5" r="T120"/>
  <c i="6" r="BK120"/>
  <c r="J120"/>
  <c r="J98"/>
  <c r="T120"/>
  <c i="7" r="P120"/>
  <c i="1" r="AU102"/>
  <c i="7" r="T120"/>
  <c i="8" r="T120"/>
  <c i="9" r="T120"/>
  <c i="10" r="P120"/>
  <c i="1" r="AU105"/>
  <c i="11" r="R120"/>
  <c i="12" r="R120"/>
  <c i="14" r="T120"/>
  <c i="15" r="R120"/>
  <c i="16" r="P120"/>
  <c i="1" r="AU113"/>
  <c i="17" r="BK120"/>
  <c r="J120"/>
  <c r="J98"/>
  <c i="18" r="T120"/>
  <c i="19" r="BK120"/>
  <c r="J120"/>
  <c r="J98"/>
  <c r="P120"/>
  <c i="1" r="AU118"/>
  <c i="20" r="R120"/>
  <c i="2" r="T120"/>
  <c i="8" r="P120"/>
  <c i="1" r="AU103"/>
  <c i="10" r="T120"/>
  <c i="11" r="BK120"/>
  <c r="J120"/>
  <c i="12" r="T120"/>
  <c i="14" r="BK120"/>
  <c r="J120"/>
  <c i="15" r="BK120"/>
  <c r="J120"/>
  <c r="J98"/>
  <c i="16" r="T120"/>
  <c i="17" r="T120"/>
  <c i="18" r="R120"/>
  <c i="2" r="P120"/>
  <c i="1" r="AU96"/>
  <c i="3" r="P120"/>
  <c i="1" r="AU97"/>
  <c i="4" r="P120"/>
  <c i="1" r="AU98"/>
  <c i="4" r="R120"/>
  <c i="5" r="BK120"/>
  <c r="J120"/>
  <c r="J98"/>
  <c r="R120"/>
  <c i="6" r="P120"/>
  <c i="1" r="AU101"/>
  <c i="6" r="R120"/>
  <c i="7" r="BK120"/>
  <c r="J120"/>
  <c r="R120"/>
  <c i="8" r="R120"/>
  <c i="9" r="R120"/>
  <c i="10" r="R120"/>
  <c i="11" r="P120"/>
  <c i="1" r="AU106"/>
  <c i="12" r="P120"/>
  <c i="1" r="AU108"/>
  <c i="14" r="P120"/>
  <c i="1" r="AU111"/>
  <c i="15" r="P120"/>
  <c i="1" r="AU112"/>
  <c i="16" r="R120"/>
  <c i="17" r="R120"/>
  <c i="18" r="P120"/>
  <c i="1" r="AU116"/>
  <c i="19" r="T120"/>
  <c i="20" r="P120"/>
  <c i="1" r="AU119"/>
  <c i="21" r="BK120"/>
  <c r="J120"/>
  <c r="J98"/>
  <c r="P120"/>
  <c i="1" r="AU121"/>
  <c i="21" r="T120"/>
  <c i="22" r="BK120"/>
  <c r="J120"/>
  <c r="J98"/>
  <c r="T120"/>
  <c i="23" r="R120"/>
  <c i="8" r="BK120"/>
  <c r="J120"/>
  <c r="J98"/>
  <c i="9" r="BK120"/>
  <c r="J120"/>
  <c r="J98"/>
  <c r="P120"/>
  <c i="1" r="AU104"/>
  <c i="10" r="BK120"/>
  <c r="J120"/>
  <c i="11" r="T120"/>
  <c i="12" r="BK120"/>
  <c r="J120"/>
  <c r="J98"/>
  <c i="14" r="R120"/>
  <c i="15" r="T120"/>
  <c i="16" r="BK120"/>
  <c r="J120"/>
  <c r="J98"/>
  <c i="17" r="P120"/>
  <c i="1" r="AU115"/>
  <c i="18" r="BK120"/>
  <c r="J120"/>
  <c r="J98"/>
  <c i="19" r="R120"/>
  <c i="20" r="BK120"/>
  <c r="J120"/>
  <c r="J98"/>
  <c r="T120"/>
  <c i="21" r="R120"/>
  <c i="22" r="P120"/>
  <c i="1" r="AU122"/>
  <c i="22" r="R120"/>
  <c i="23" r="BK120"/>
  <c r="J120"/>
  <c r="J98"/>
  <c r="P120"/>
  <c i="1" r="AU124"/>
  <c i="23" r="T120"/>
  <c i="2" r="E85"/>
  <c r="J93"/>
  <c r="BE121"/>
  <c r="BE127"/>
  <c r="BE139"/>
  <c r="BE149"/>
  <c r="BE154"/>
  <c r="BE171"/>
  <c r="BE174"/>
  <c r="BE180"/>
  <c r="BE189"/>
  <c r="BE197"/>
  <c r="BE199"/>
  <c r="BE205"/>
  <c r="BE220"/>
  <c r="BE223"/>
  <c r="BE231"/>
  <c r="BE234"/>
  <c r="BE246"/>
  <c r="BE252"/>
  <c r="BE256"/>
  <c r="BE263"/>
  <c r="BE292"/>
  <c r="BE296"/>
  <c r="BE304"/>
  <c r="BE317"/>
  <c r="BE323"/>
  <c i="3" r="J93"/>
  <c r="E108"/>
  <c r="BE121"/>
  <c r="BE123"/>
  <c r="BE131"/>
  <c r="BE137"/>
  <c r="BE143"/>
  <c r="BE147"/>
  <c r="BE149"/>
  <c r="BE151"/>
  <c r="BE159"/>
  <c r="BE165"/>
  <c r="BE169"/>
  <c r="BE185"/>
  <c r="BE187"/>
  <c r="BE189"/>
  <c r="BE191"/>
  <c r="BE193"/>
  <c r="BE195"/>
  <c r="BE197"/>
  <c r="BE199"/>
  <c r="BE201"/>
  <c i="4" r="E85"/>
  <c r="J91"/>
  <c r="J93"/>
  <c r="F117"/>
  <c r="BE121"/>
  <c r="BE132"/>
  <c r="BE148"/>
  <c r="BE155"/>
  <c r="BE159"/>
  <c r="BE163"/>
  <c r="BE167"/>
  <c r="BE177"/>
  <c r="BE180"/>
  <c r="BE191"/>
  <c r="BE195"/>
  <c r="BE198"/>
  <c r="BE203"/>
  <c r="BE209"/>
  <c r="BE214"/>
  <c r="BE222"/>
  <c r="BE228"/>
  <c r="BE235"/>
  <c r="BE239"/>
  <c r="BE247"/>
  <c r="BE253"/>
  <c r="BE260"/>
  <c r="BE266"/>
  <c r="BE280"/>
  <c r="BE288"/>
  <c r="BE292"/>
  <c r="BE296"/>
  <c r="BE303"/>
  <c r="BE309"/>
  <c r="BE311"/>
  <c i="5" r="E85"/>
  <c r="F94"/>
  <c r="J114"/>
  <c r="BE121"/>
  <c r="BE123"/>
  <c r="BE125"/>
  <c r="BE127"/>
  <c r="BE129"/>
  <c r="BE135"/>
  <c r="BE143"/>
  <c i="6" r="E85"/>
  <c r="F94"/>
  <c r="BE128"/>
  <c r="BE131"/>
  <c r="BE190"/>
  <c r="BE194"/>
  <c r="BE200"/>
  <c r="BE209"/>
  <c r="BE217"/>
  <c r="BE232"/>
  <c r="BE242"/>
  <c r="BE245"/>
  <c r="BE252"/>
  <c r="BE258"/>
  <c r="BE260"/>
  <c r="BE279"/>
  <c r="BE283"/>
  <c r="BE291"/>
  <c r="BE296"/>
  <c r="BE307"/>
  <c r="BE309"/>
  <c i="7" r="E85"/>
  <c r="J93"/>
  <c r="J114"/>
  <c r="BE121"/>
  <c r="BE124"/>
  <c r="BE128"/>
  <c r="BE132"/>
  <c r="BE136"/>
  <c r="BE139"/>
  <c r="BE146"/>
  <c r="BE149"/>
  <c i="8" r="J93"/>
  <c r="F117"/>
  <c r="BE124"/>
  <c r="BE132"/>
  <c r="BE136"/>
  <c r="BE139"/>
  <c r="BE143"/>
  <c r="BE146"/>
  <c r="BE149"/>
  <c r="BE174"/>
  <c r="BE180"/>
  <c r="BE188"/>
  <c r="BE192"/>
  <c r="BE198"/>
  <c i="9" r="E85"/>
  <c r="J91"/>
  <c r="F94"/>
  <c r="BE121"/>
  <c r="BE124"/>
  <c r="BE132"/>
  <c r="BE139"/>
  <c r="BE146"/>
  <c i="10" r="E85"/>
  <c r="J93"/>
  <c r="BE128"/>
  <c r="BE136"/>
  <c r="BE175"/>
  <c r="BE193"/>
  <c r="BE199"/>
  <c r="BE202"/>
  <c r="BE214"/>
  <c r="BE225"/>
  <c i="11" r="J91"/>
  <c r="E108"/>
  <c r="J116"/>
  <c r="BE132"/>
  <c r="BE141"/>
  <c i="12" r="J114"/>
  <c r="BE150"/>
  <c r="BE153"/>
  <c r="BE169"/>
  <c r="BE179"/>
  <c r="BE191"/>
  <c r="BE206"/>
  <c r="BE231"/>
  <c r="BE241"/>
  <c i="13" r="J91"/>
  <c r="F94"/>
  <c r="J116"/>
  <c i="14" r="E85"/>
  <c r="F94"/>
  <c r="BE137"/>
  <c r="BE160"/>
  <c r="BE188"/>
  <c r="BE191"/>
  <c r="BE200"/>
  <c r="BE203"/>
  <c r="BE213"/>
  <c r="BE215"/>
  <c r="BE263"/>
  <c r="BE280"/>
  <c r="BE298"/>
  <c r="BE300"/>
  <c i="15" r="E85"/>
  <c r="J116"/>
  <c r="BE121"/>
  <c r="BE123"/>
  <c r="BE135"/>
  <c r="BE152"/>
  <c r="BE165"/>
  <c r="BE167"/>
  <c r="BE169"/>
  <c r="BE175"/>
  <c i="16" r="J93"/>
  <c r="BE131"/>
  <c r="BE135"/>
  <c i="17" r="E108"/>
  <c r="BE132"/>
  <c r="BE154"/>
  <c r="BE157"/>
  <c r="BE183"/>
  <c r="BE199"/>
  <c r="BE201"/>
  <c r="BE204"/>
  <c r="BE210"/>
  <c r="BE218"/>
  <c r="BE226"/>
  <c r="BE229"/>
  <c r="BE232"/>
  <c r="BE236"/>
  <c r="BE239"/>
  <c r="BE242"/>
  <c r="BE245"/>
  <c r="BE253"/>
  <c r="BE257"/>
  <c i="18" r="J91"/>
  <c r="BE123"/>
  <c r="BE133"/>
  <c r="BE137"/>
  <c r="BE139"/>
  <c r="BE141"/>
  <c r="BE145"/>
  <c r="BE147"/>
  <c i="19" r="E85"/>
  <c r="BE156"/>
  <c r="BE168"/>
  <c r="BE175"/>
  <c r="BE178"/>
  <c r="BE192"/>
  <c r="BE198"/>
  <c r="BE208"/>
  <c r="BE212"/>
  <c r="BE216"/>
  <c r="BE220"/>
  <c r="BE227"/>
  <c r="BE231"/>
  <c r="BE237"/>
  <c r="BE243"/>
  <c r="BE249"/>
  <c r="BE254"/>
  <c r="BE259"/>
  <c r="BE262"/>
  <c r="BE297"/>
  <c r="BE299"/>
  <c r="BE303"/>
  <c r="BE315"/>
  <c r="BE318"/>
  <c r="BE324"/>
  <c r="BE368"/>
  <c r="BE389"/>
  <c r="BE391"/>
  <c r="BE393"/>
  <c i="20" r="J91"/>
  <c r="F94"/>
  <c r="E108"/>
  <c r="BE123"/>
  <c i="21" r="E85"/>
  <c r="F94"/>
  <c r="BE142"/>
  <c r="BE154"/>
  <c r="BE160"/>
  <c r="BE163"/>
  <c r="BE169"/>
  <c r="BE181"/>
  <c r="BE187"/>
  <c r="BE193"/>
  <c r="BE200"/>
  <c r="BE210"/>
  <c r="BE218"/>
  <c r="BE227"/>
  <c i="2" r="F94"/>
  <c r="J114"/>
  <c r="BE131"/>
  <c r="BE143"/>
  <c r="BE146"/>
  <c r="BE151"/>
  <c r="BE157"/>
  <c r="BE162"/>
  <c r="BE166"/>
  <c r="BE168"/>
  <c r="BE177"/>
  <c r="BE186"/>
  <c r="BE202"/>
  <c r="BE210"/>
  <c r="BE214"/>
  <c r="BE217"/>
  <c r="BE226"/>
  <c r="BE228"/>
  <c r="BE236"/>
  <c r="BE238"/>
  <c r="BE240"/>
  <c r="BE250"/>
  <c r="BE259"/>
  <c r="BE266"/>
  <c r="BE269"/>
  <c r="BE275"/>
  <c r="BE278"/>
  <c r="BE288"/>
  <c r="BE319"/>
  <c i="3" r="J91"/>
  <c r="F94"/>
  <c r="BE125"/>
  <c r="BE141"/>
  <c r="BE145"/>
  <c r="BE157"/>
  <c r="BE163"/>
  <c r="BE167"/>
  <c r="BE177"/>
  <c r="BE181"/>
  <c r="BE183"/>
  <c i="8" r="BE152"/>
  <c r="BE162"/>
  <c r="BE170"/>
  <c r="BE211"/>
  <c i="10" r="BE205"/>
  <c i="11" r="BE129"/>
  <c r="BE135"/>
  <c r="BE138"/>
  <c r="BE150"/>
  <c i="12" r="F94"/>
  <c r="J116"/>
  <c r="BE121"/>
  <c r="BE125"/>
  <c r="BE175"/>
  <c r="BE198"/>
  <c r="BE214"/>
  <c i="13" r="E108"/>
  <c i="14" r="BE121"/>
  <c r="BE172"/>
  <c r="BE194"/>
  <c r="BE197"/>
  <c r="BE211"/>
  <c r="BE218"/>
  <c r="BE232"/>
  <c r="BE235"/>
  <c r="BE238"/>
  <c r="BE240"/>
  <c r="BE251"/>
  <c r="BE285"/>
  <c r="BE290"/>
  <c r="BE294"/>
  <c r="BE296"/>
  <c r="BE304"/>
  <c r="BE306"/>
  <c i="15" r="F94"/>
  <c r="BE129"/>
  <c r="BE141"/>
  <c r="BE183"/>
  <c i="16" r="F94"/>
  <c r="BE121"/>
  <c r="BE133"/>
  <c i="17" r="J114"/>
  <c r="BE136"/>
  <c r="BE140"/>
  <c r="BE144"/>
  <c r="BE169"/>
  <c r="BE175"/>
  <c r="BE180"/>
  <c r="BE185"/>
  <c r="BE190"/>
  <c r="BE195"/>
  <c r="BE197"/>
  <c r="BE222"/>
  <c i="18" r="E85"/>
  <c r="BE129"/>
  <c r="BE131"/>
  <c r="BE135"/>
  <c i="19" r="F94"/>
  <c r="BE132"/>
  <c r="BE190"/>
  <c i="2" r="BE135"/>
  <c r="BE164"/>
  <c r="BE183"/>
  <c r="BE193"/>
  <c r="BE208"/>
  <c r="BE212"/>
  <c r="BE243"/>
  <c r="BE272"/>
  <c r="BE280"/>
  <c r="BE284"/>
  <c r="BE300"/>
  <c r="BE308"/>
  <c r="BE311"/>
  <c r="BE315"/>
  <c r="BE321"/>
  <c r="BE325"/>
  <c r="BE327"/>
  <c r="BE330"/>
  <c i="3" r="BE127"/>
  <c r="BE129"/>
  <c r="BE133"/>
  <c r="BE135"/>
  <c r="BE139"/>
  <c r="BE153"/>
  <c r="BE155"/>
  <c r="BE161"/>
  <c r="BE171"/>
  <c r="BE173"/>
  <c r="BE175"/>
  <c r="BE179"/>
  <c r="BE203"/>
  <c i="4" r="BE128"/>
  <c r="BE136"/>
  <c r="BE140"/>
  <c r="BE144"/>
  <c r="BE152"/>
  <c r="BE172"/>
  <c r="BE187"/>
  <c r="BE200"/>
  <c r="BE206"/>
  <c r="BE212"/>
  <c r="BE216"/>
  <c r="BE218"/>
  <c r="BE220"/>
  <c r="BE225"/>
  <c r="BE231"/>
  <c r="BE243"/>
  <c r="BE250"/>
  <c r="BE257"/>
  <c r="BE263"/>
  <c r="BE270"/>
  <c r="BE274"/>
  <c r="BE277"/>
  <c r="BE284"/>
  <c r="BE300"/>
  <c r="BE307"/>
  <c i="5" r="J93"/>
  <c r="BE131"/>
  <c r="BE133"/>
  <c r="BE137"/>
  <c r="BE139"/>
  <c r="BE141"/>
  <c i="6" r="J91"/>
  <c r="J93"/>
  <c r="BE121"/>
  <c r="BE124"/>
  <c r="BE134"/>
  <c r="BE137"/>
  <c r="BE140"/>
  <c r="BE144"/>
  <c r="BE148"/>
  <c r="BE152"/>
  <c r="BE156"/>
  <c r="BE160"/>
  <c r="BE166"/>
  <c r="BE170"/>
  <c r="BE173"/>
  <c r="BE176"/>
  <c r="BE179"/>
  <c r="BE183"/>
  <c r="BE186"/>
  <c r="BE188"/>
  <c r="BE197"/>
  <c r="BE203"/>
  <c r="BE206"/>
  <c r="BE213"/>
  <c r="BE220"/>
  <c r="BE223"/>
  <c r="BE226"/>
  <c r="BE238"/>
  <c r="BE249"/>
  <c r="BE268"/>
  <c r="BE272"/>
  <c r="BE275"/>
  <c r="BE287"/>
  <c r="BE300"/>
  <c r="BE303"/>
  <c r="BE311"/>
  <c r="BE313"/>
  <c i="7" r="F94"/>
  <c r="BE143"/>
  <c i="8" r="E85"/>
  <c r="J91"/>
  <c r="BE121"/>
  <c r="BE128"/>
  <c r="BE172"/>
  <c r="BE207"/>
  <c i="9" r="J93"/>
  <c r="BE128"/>
  <c r="BE143"/>
  <c i="10" r="F94"/>
  <c r="BE121"/>
  <c r="BE132"/>
  <c r="BE140"/>
  <c r="BE154"/>
  <c r="BE158"/>
  <c r="BE165"/>
  <c r="BE169"/>
  <c r="BE172"/>
  <c r="BE178"/>
  <c r="BE181"/>
  <c r="BE185"/>
  <c r="BE189"/>
  <c r="BE216"/>
  <c r="BE218"/>
  <c r="BE220"/>
  <c r="BE229"/>
  <c i="11" r="F94"/>
  <c r="BE121"/>
  <c r="BE144"/>
  <c r="BE146"/>
  <c r="BE148"/>
  <c i="12" r="E85"/>
  <c r="BE129"/>
  <c r="BE132"/>
  <c r="BE137"/>
  <c r="BE143"/>
  <c r="BE146"/>
  <c r="BE159"/>
  <c r="BE189"/>
  <c r="BE195"/>
  <c r="BE202"/>
  <c r="BE236"/>
  <c i="13" r="BE121"/>
  <c r="BK120"/>
  <c r="J120"/>
  <c r="J98"/>
  <c i="14" r="J93"/>
  <c r="BE132"/>
  <c r="BE140"/>
  <c r="BE150"/>
  <c r="BE157"/>
  <c r="BE167"/>
  <c r="BE170"/>
  <c r="BE175"/>
  <c r="BE178"/>
  <c r="BE185"/>
  <c r="BE221"/>
  <c r="BE224"/>
  <c r="BE247"/>
  <c r="BE255"/>
  <c r="BE268"/>
  <c r="BE272"/>
  <c r="BE276"/>
  <c r="BE302"/>
  <c i="15" r="J114"/>
  <c r="BE132"/>
  <c r="BE138"/>
  <c r="BE143"/>
  <c r="BE146"/>
  <c r="BE149"/>
  <c r="BE154"/>
  <c r="BE159"/>
  <c r="BE162"/>
  <c r="BE172"/>
  <c r="BE179"/>
  <c r="BE191"/>
  <c r="BE194"/>
  <c i="16" r="E85"/>
  <c i="17" r="F94"/>
  <c r="BE121"/>
  <c r="BE128"/>
  <c r="BE148"/>
  <c r="BE178"/>
  <c r="BE187"/>
  <c r="BE193"/>
  <c r="BE207"/>
  <c r="BE249"/>
  <c i="18" r="F94"/>
  <c r="BE121"/>
  <c i="19" r="J93"/>
  <c r="J114"/>
  <c r="BE121"/>
  <c r="BE128"/>
  <c r="BE135"/>
  <c r="BE138"/>
  <c r="BE141"/>
  <c r="BE159"/>
  <c r="BE162"/>
  <c r="BE182"/>
  <c r="BE184"/>
  <c r="BE188"/>
  <c r="BE200"/>
  <c r="BE202"/>
  <c r="BE214"/>
  <c r="BE218"/>
  <c r="BE223"/>
  <c r="BE229"/>
  <c r="BE252"/>
  <c r="BE268"/>
  <c r="BE275"/>
  <c r="BE278"/>
  <c r="BE281"/>
  <c r="BE286"/>
  <c r="BE292"/>
  <c r="BE301"/>
  <c r="BE321"/>
  <c r="BE328"/>
  <c r="BE335"/>
  <c r="BE342"/>
  <c r="BE349"/>
  <c r="BE352"/>
  <c r="BE356"/>
  <c r="BE360"/>
  <c r="BE376"/>
  <c r="BE385"/>
  <c i="20" r="J93"/>
  <c i="21" r="J91"/>
  <c r="J93"/>
  <c r="BE125"/>
  <c r="BE135"/>
  <c r="BE138"/>
  <c r="BE151"/>
  <c r="BE157"/>
  <c r="BE166"/>
  <c r="BE178"/>
  <c r="BE196"/>
  <c r="BE204"/>
  <c r="BE224"/>
  <c r="BE236"/>
  <c r="BE240"/>
  <c r="BE245"/>
  <c r="BE257"/>
  <c r="BE261"/>
  <c r="BE265"/>
  <c i="22" r="E85"/>
  <c r="J93"/>
  <c r="J114"/>
  <c r="BE123"/>
  <c r="BE125"/>
  <c i="23" r="E85"/>
  <c r="J93"/>
  <c r="J114"/>
  <c r="BE121"/>
  <c r="BE124"/>
  <c i="8" r="BE156"/>
  <c r="BE168"/>
  <c r="BE182"/>
  <c r="BE184"/>
  <c r="BE194"/>
  <c r="BE201"/>
  <c i="9" r="BE136"/>
  <c r="BE149"/>
  <c i="10" r="J91"/>
  <c r="BE124"/>
  <c r="BE144"/>
  <c r="BE148"/>
  <c r="BE162"/>
  <c r="BE208"/>
  <c r="BE233"/>
  <c i="11" r="BE123"/>
  <c r="BE125"/>
  <c r="BE127"/>
  <c r="BE152"/>
  <c i="12" r="BE156"/>
  <c r="BE163"/>
  <c r="BE166"/>
  <c r="BE172"/>
  <c r="BE183"/>
  <c r="BE186"/>
  <c r="BE210"/>
  <c r="BE219"/>
  <c r="BE223"/>
  <c r="BE227"/>
  <c i="14" r="J91"/>
  <c r="BE125"/>
  <c r="BE128"/>
  <c r="BE147"/>
  <c r="BE154"/>
  <c r="BE164"/>
  <c r="BE182"/>
  <c r="BE206"/>
  <c r="BE209"/>
  <c r="BE228"/>
  <c r="BE244"/>
  <c r="BE259"/>
  <c i="15" r="BE126"/>
  <c r="BE156"/>
  <c r="BE187"/>
  <c i="16" r="J91"/>
  <c r="BE123"/>
  <c r="BE125"/>
  <c r="BE127"/>
  <c r="BE129"/>
  <c r="BE137"/>
  <c i="17" r="J93"/>
  <c r="BE161"/>
  <c r="BE165"/>
  <c r="BE214"/>
  <c i="18" r="J93"/>
  <c r="BE125"/>
  <c r="BE127"/>
  <c r="BE143"/>
  <c i="19" r="BE125"/>
  <c r="BE147"/>
  <c r="BE150"/>
  <c r="BE165"/>
  <c r="BE172"/>
  <c r="BE180"/>
  <c r="BE186"/>
  <c r="BE194"/>
  <c r="BE196"/>
  <c r="BE204"/>
  <c r="BE206"/>
  <c r="BE210"/>
  <c r="BE225"/>
  <c r="BE234"/>
  <c r="BE240"/>
  <c r="BE246"/>
  <c r="BE256"/>
  <c r="BE265"/>
  <c r="BE283"/>
  <c r="BE289"/>
  <c r="BE295"/>
  <c r="BE306"/>
  <c r="BE309"/>
  <c r="BE312"/>
  <c r="BE332"/>
  <c r="BE339"/>
  <c r="BE345"/>
  <c r="BE364"/>
  <c r="BE372"/>
  <c r="BE380"/>
  <c r="BE383"/>
  <c r="BE387"/>
  <c i="20" r="BE121"/>
  <c i="21" r="BE121"/>
  <c r="BE128"/>
  <c r="BE132"/>
  <c r="BE145"/>
  <c r="BE148"/>
  <c r="BE172"/>
  <c r="BE190"/>
  <c r="BE207"/>
  <c r="BE213"/>
  <c r="BE220"/>
  <c r="BE230"/>
  <c r="BE249"/>
  <c r="BE253"/>
  <c i="22" r="F94"/>
  <c r="BE121"/>
  <c i="23" r="F94"/>
  <c r="BE126"/>
  <c r="BE128"/>
  <c r="BE130"/>
  <c r="BE133"/>
  <c r="BE136"/>
  <c r="BE138"/>
  <c i="3" r="F37"/>
  <c i="1" r="BB97"/>
  <c i="4" r="F37"/>
  <c i="1" r="BB98"/>
  <c i="6" r="F39"/>
  <c i="1" r="BD101"/>
  <c i="7" r="F37"/>
  <c i="1" r="BB102"/>
  <c i="8" r="J36"/>
  <c i="1" r="AW103"/>
  <c i="9" r="F39"/>
  <c i="1" r="BD104"/>
  <c i="10" r="F39"/>
  <c i="1" r="BD105"/>
  <c i="15" r="F39"/>
  <c i="1" r="BD112"/>
  <c i="20" r="F37"/>
  <c i="1" r="BB119"/>
  <c i="21" r="F37"/>
  <c i="1" r="BB121"/>
  <c i="2" r="F38"/>
  <c i="1" r="BC96"/>
  <c i="11" r="F36"/>
  <c i="1" r="BA106"/>
  <c i="11" r="J32"/>
  <c i="1" r="AG106"/>
  <c i="14" r="F39"/>
  <c i="1" r="BD111"/>
  <c i="15" r="F38"/>
  <c i="1" r="BC112"/>
  <c i="18" r="J36"/>
  <c i="1" r="AW116"/>
  <c i="23" r="F39"/>
  <c i="1" r="BD124"/>
  <c r="BD123"/>
  <c i="3" r="J36"/>
  <c i="1" r="AW97"/>
  <c i="3" r="F39"/>
  <c i="1" r="BD97"/>
  <c i="4" r="F38"/>
  <c i="1" r="BC98"/>
  <c i="5" r="J36"/>
  <c i="1" r="AW99"/>
  <c i="5" r="F38"/>
  <c i="1" r="BC99"/>
  <c i="9" r="F36"/>
  <c i="1" r="BA104"/>
  <c i="9" r="F38"/>
  <c i="1" r="BC104"/>
  <c i="11" r="F37"/>
  <c i="1" r="BB106"/>
  <c r="AU107"/>
  <c i="16" r="F36"/>
  <c i="1" r="BA113"/>
  <c i="16" r="F39"/>
  <c i="1" r="BD113"/>
  <c i="17" r="F38"/>
  <c i="1" r="BC115"/>
  <c i="10" r="J32"/>
  <c i="1" r="AG105"/>
  <c i="14" r="F37"/>
  <c i="1" r="BB111"/>
  <c i="18" r="F36"/>
  <c i="1" r="BA116"/>
  <c i="18" r="F39"/>
  <c i="1" r="BD116"/>
  <c i="19" r="F36"/>
  <c i="1" r="BA118"/>
  <c i="23" r="F38"/>
  <c i="1" r="BC124"/>
  <c r="BC123"/>
  <c r="AY123"/>
  <c i="13" r="F36"/>
  <c i="1" r="BA109"/>
  <c i="2" r="F37"/>
  <c i="1" r="BB96"/>
  <c i="4" r="F36"/>
  <c i="1" r="BA98"/>
  <c i="5" r="F39"/>
  <c i="1" r="BD99"/>
  <c i="6" r="F37"/>
  <c i="1" r="BB101"/>
  <c i="7" r="F36"/>
  <c i="1" r="BA102"/>
  <c i="10" r="F36"/>
  <c i="1" r="BA105"/>
  <c i="14" r="F38"/>
  <c i="1" r="BC111"/>
  <c i="19" r="J36"/>
  <c i="1" r="AW118"/>
  <c i="19" r="F39"/>
  <c i="1" r="BD118"/>
  <c i="21" r="F38"/>
  <c i="1" r="BC121"/>
  <c i="22" r="F36"/>
  <c i="1" r="BA122"/>
  <c i="22" r="F39"/>
  <c i="1" r="BD122"/>
  <c i="8" r="F39"/>
  <c i="1" r="BD103"/>
  <c i="11" r="J36"/>
  <c i="1" r="AW106"/>
  <c i="17" r="F37"/>
  <c i="1" r="BB115"/>
  <c i="20" r="F36"/>
  <c i="1" r="BA119"/>
  <c i="20" r="F38"/>
  <c i="1" r="BC119"/>
  <c i="21" r="F39"/>
  <c i="1" r="BD121"/>
  <c i="22" r="J36"/>
  <c i="1" r="AW122"/>
  <c i="22" r="F38"/>
  <c i="1" r="BC122"/>
  <c i="23" r="J36"/>
  <c i="1" r="AW124"/>
  <c r="AU123"/>
  <c i="7" r="F39"/>
  <c i="1" r="BD102"/>
  <c i="8" r="F36"/>
  <c i="1" r="BA103"/>
  <c i="9" r="J36"/>
  <c i="1" r="AW104"/>
  <c i="16" r="F37"/>
  <c i="1" r="BB113"/>
  <c i="18" r="F38"/>
  <c i="1" r="BC116"/>
  <c i="2" r="F36"/>
  <c i="1" r="BA96"/>
  <c i="11" r="F38"/>
  <c i="1" r="BC106"/>
  <c i="12" r="F38"/>
  <c i="1" r="BC108"/>
  <c r="BC107"/>
  <c r="AY107"/>
  <c i="14" r="J32"/>
  <c i="1" r="AG111"/>
  <c i="2" r="F39"/>
  <c i="1" r="BD96"/>
  <c i="4" r="J36"/>
  <c i="1" r="AW98"/>
  <c i="6" r="J36"/>
  <c i="1" r="AW101"/>
  <c i="8" r="F37"/>
  <c i="1" r="BB103"/>
  <c i="10" r="F37"/>
  <c i="1" r="BB105"/>
  <c i="12" r="F37"/>
  <c i="1" r="BB108"/>
  <c r="BB107"/>
  <c r="AX107"/>
  <c i="15" r="J36"/>
  <c i="1" r="AW112"/>
  <c i="18" r="F37"/>
  <c i="1" r="BB116"/>
  <c i="19" r="F37"/>
  <c i="1" r="BB118"/>
  <c i="22" r="F37"/>
  <c i="1" r="BB122"/>
  <c i="10" r="F38"/>
  <c i="1" r="BC105"/>
  <c i="14" r="F36"/>
  <c i="1" r="BA111"/>
  <c i="19" r="F38"/>
  <c i="1" r="BC118"/>
  <c i="23" r="F37"/>
  <c i="1" r="BB124"/>
  <c r="BB123"/>
  <c r="AX123"/>
  <c r="AS94"/>
  <c i="3" r="F36"/>
  <c i="1" r="BA97"/>
  <c i="3" r="F38"/>
  <c i="1" r="BC97"/>
  <c i="4" r="F39"/>
  <c i="1" r="BD98"/>
  <c i="5" r="F36"/>
  <c i="1" r="BA99"/>
  <c i="5" r="F37"/>
  <c i="1" r="BB99"/>
  <c i="6" r="F36"/>
  <c i="1" r="BA101"/>
  <c i="11" r="F39"/>
  <c i="1" r="BD106"/>
  <c i="12" r="J36"/>
  <c i="1" r="AW108"/>
  <c i="17" r="J36"/>
  <c i="1" r="AW115"/>
  <c i="8" r="F38"/>
  <c i="1" r="BC103"/>
  <c i="10" r="J36"/>
  <c i="1" r="AW105"/>
  <c i="15" r="F36"/>
  <c i="1" r="BA112"/>
  <c i="16" r="F38"/>
  <c i="1" r="BC113"/>
  <c i="17" r="F39"/>
  <c i="1" r="BD115"/>
  <c i="2" r="J36"/>
  <c i="1" r="AW96"/>
  <c i="6" r="F38"/>
  <c i="1" r="BC101"/>
  <c i="7" r="J36"/>
  <c i="1" r="AW102"/>
  <c i="7" r="F38"/>
  <c i="1" r="BC102"/>
  <c i="7" r="J32"/>
  <c i="1" r="AG102"/>
  <c i="12" r="F36"/>
  <c i="1" r="BA108"/>
  <c i="14" r="J36"/>
  <c i="1" r="AW111"/>
  <c i="20" r="J36"/>
  <c i="1" r="AW119"/>
  <c i="20" r="F39"/>
  <c i="1" r="BD119"/>
  <c i="21" r="J36"/>
  <c i="1" r="AW121"/>
  <c i="9" r="F37"/>
  <c i="1" r="BB104"/>
  <c i="12" r="F39"/>
  <c i="1" r="BD108"/>
  <c r="BD107"/>
  <c i="15" r="F37"/>
  <c i="1" r="BB112"/>
  <c i="16" r="J36"/>
  <c i="1" r="AW113"/>
  <c i="17" r="F36"/>
  <c i="1" r="BA115"/>
  <c i="21" r="F36"/>
  <c i="1" r="BA121"/>
  <c i="23" r="F36"/>
  <c i="1" r="BA124"/>
  <c r="BA123"/>
  <c r="AW123"/>
  <c i="13" r="J35"/>
  <c i="1" r="AV109"/>
  <c r="AT109"/>
  <c i="7" l="1" r="J98"/>
  <c i="10" r="J98"/>
  <c i="11" r="J98"/>
  <c i="14" r="J98"/>
  <c i="3" r="J32"/>
  <c i="1" r="AG97"/>
  <c i="6" r="J32"/>
  <c i="1" r="AG101"/>
  <c i="9" r="J32"/>
  <c i="1" r="AG104"/>
  <c i="13" r="F35"/>
  <c i="1" r="AZ109"/>
  <c i="19" r="J32"/>
  <c i="1" r="AG118"/>
  <c r="AU95"/>
  <c r="BA110"/>
  <c r="AW110"/>
  <c r="AU114"/>
  <c r="BD120"/>
  <c i="4" r="F35"/>
  <c i="1" r="AZ98"/>
  <c i="11" r="J35"/>
  <c i="1" r="AV106"/>
  <c r="AT106"/>
  <c i="16" r="J35"/>
  <c i="1" r="AV113"/>
  <c r="AT113"/>
  <c i="20" r="J35"/>
  <c i="1" r="AV119"/>
  <c r="AT119"/>
  <c r="BC95"/>
  <c r="AY95"/>
  <c r="BC110"/>
  <c r="AY110"/>
  <c r="BA117"/>
  <c r="AW117"/>
  <c r="BC120"/>
  <c r="AY120"/>
  <c i="12" r="J35"/>
  <c i="1" r="AV108"/>
  <c r="AT108"/>
  <c r="AU120"/>
  <c i="4" r="J35"/>
  <c i="1" r="AV98"/>
  <c r="AT98"/>
  <c i="8" r="J35"/>
  <c i="1" r="AV103"/>
  <c r="AT103"/>
  <c i="9" r="J35"/>
  <c i="1" r="AV104"/>
  <c r="AT104"/>
  <c i="15" r="J35"/>
  <c i="1" r="AV112"/>
  <c r="AT112"/>
  <c i="21" r="F35"/>
  <c i="1" r="AZ121"/>
  <c i="22" r="J35"/>
  <c i="1" r="AV122"/>
  <c r="AT122"/>
  <c i="23" r="J35"/>
  <c i="1" r="AV124"/>
  <c r="AT124"/>
  <c i="4" r="J32"/>
  <c i="1" r="AG98"/>
  <c r="AN98"/>
  <c i="12" r="J32"/>
  <c i="1" r="AG108"/>
  <c r="AN108"/>
  <c i="18" r="J32"/>
  <c i="1" r="AG116"/>
  <c i="15" r="J32"/>
  <c i="1" r="AG112"/>
  <c r="AN112"/>
  <c i="2" r="J32"/>
  <c i="1" r="AG96"/>
  <c i="22" r="J32"/>
  <c i="1" r="AG122"/>
  <c r="AN122"/>
  <c r="BB95"/>
  <c r="AX95"/>
  <c r="BC117"/>
  <c r="AY117"/>
  <c i="3" r="F35"/>
  <c i="1" r="AZ97"/>
  <c i="7" r="F35"/>
  <c i="1" r="AZ102"/>
  <c i="9" r="F35"/>
  <c i="1" r="AZ104"/>
  <c i="14" r="J35"/>
  <c i="1" r="AV111"/>
  <c r="AT111"/>
  <c i="17" r="J35"/>
  <c i="1" r="AV115"/>
  <c r="AT115"/>
  <c i="10" r="F35"/>
  <c i="1" r="AZ105"/>
  <c i="17" r="F35"/>
  <c i="1" r="AZ115"/>
  <c i="20" r="F35"/>
  <c i="1" r="AZ119"/>
  <c i="22" r="F35"/>
  <c i="1" r="AZ122"/>
  <c i="8" r="F35"/>
  <c i="1" r="AZ103"/>
  <c i="12" r="F35"/>
  <c i="1" r="AZ108"/>
  <c i="19" r="F35"/>
  <c i="1" r="AZ118"/>
  <c i="5" r="J32"/>
  <c i="1" r="AG99"/>
  <c i="8" r="J32"/>
  <c i="1" r="AG103"/>
  <c r="AN103"/>
  <c i="13" r="J32"/>
  <c i="1" r="AG109"/>
  <c r="AN109"/>
  <c i="17" r="J32"/>
  <c i="1" r="AG115"/>
  <c r="AN115"/>
  <c i="20" r="J32"/>
  <c i="1" r="AG119"/>
  <c r="AN119"/>
  <c i="23" r="J32"/>
  <c i="1" r="AG124"/>
  <c r="AG123"/>
  <c i="16" r="J32"/>
  <c i="1" r="AG113"/>
  <c r="AN113"/>
  <c i="21" r="J32"/>
  <c i="1" r="AG121"/>
  <c r="BC100"/>
  <c r="AY100"/>
  <c r="BC114"/>
  <c r="AY114"/>
  <c i="2" r="J35"/>
  <c i="1" r="AV96"/>
  <c r="AT96"/>
  <c i="15" r="F35"/>
  <c i="1" r="AZ112"/>
  <c r="BA95"/>
  <c r="AW95"/>
  <c r="BA100"/>
  <c r="AW100"/>
  <c r="BB114"/>
  <c r="AX114"/>
  <c r="BA120"/>
  <c r="AW120"/>
  <c i="10" r="J35"/>
  <c i="1" r="AV105"/>
  <c r="AT105"/>
  <c r="AU117"/>
  <c r="BB120"/>
  <c r="AX120"/>
  <c i="5" r="J35"/>
  <c i="1" r="AV99"/>
  <c r="AT99"/>
  <c i="7" r="J35"/>
  <c i="1" r="AV102"/>
  <c r="AT102"/>
  <c i="11" r="F35"/>
  <c i="1" r="AZ106"/>
  <c i="18" r="F35"/>
  <c i="1" r="AZ116"/>
  <c i="21" r="J35"/>
  <c i="1" r="AV121"/>
  <c r="AT121"/>
  <c i="23" r="F35"/>
  <c i="1" r="AZ124"/>
  <c r="AZ123"/>
  <c r="AV123"/>
  <c r="AT123"/>
  <c r="BD110"/>
  <c i="5" r="F35"/>
  <c i="1" r="AZ99"/>
  <c i="6" r="F35"/>
  <c i="1" r="AZ101"/>
  <c i="18" r="J35"/>
  <c i="1" r="AV116"/>
  <c r="AT116"/>
  <c r="BB100"/>
  <c r="AX100"/>
  <c r="BD117"/>
  <c i="2" r="F35"/>
  <c i="1" r="AZ96"/>
  <c i="16" r="F35"/>
  <c i="1" r="AZ113"/>
  <c r="BD95"/>
  <c r="AU100"/>
  <c r="BD100"/>
  <c r="BA107"/>
  <c r="AW107"/>
  <c r="AU110"/>
  <c r="BB110"/>
  <c r="AX110"/>
  <c r="BA114"/>
  <c r="AW114"/>
  <c r="BD114"/>
  <c r="BB117"/>
  <c r="AX117"/>
  <c i="3" r="J35"/>
  <c i="1" r="AV97"/>
  <c r="AT97"/>
  <c i="6" r="J35"/>
  <c i="1" r="AV101"/>
  <c r="AT101"/>
  <c i="14" r="F35"/>
  <c i="1" r="AZ111"/>
  <c i="19" r="J35"/>
  <c i="1" r="AV118"/>
  <c r="AT118"/>
  <c i="6" l="1" r="J41"/>
  <c i="12" r="J41"/>
  <c i="17" r="J41"/>
  <c i="20" r="J41"/>
  <c i="2" r="J41"/>
  <c i="3" r="J41"/>
  <c i="4" r="J41"/>
  <c i="5" r="J41"/>
  <c i="8" r="J41"/>
  <c i="15" r="J41"/>
  <c i="21" r="J41"/>
  <c i="22" r="J41"/>
  <c i="9" r="J41"/>
  <c i="16" r="J41"/>
  <c i="18" r="J41"/>
  <c i="19" r="J41"/>
  <c i="23" r="J41"/>
  <c i="1" r="AN124"/>
  <c i="13" r="J41"/>
  <c i="7" r="J41"/>
  <c i="10" r="J41"/>
  <c i="14" r="J41"/>
  <c i="11" r="J41"/>
  <c i="1" r="AN106"/>
  <c r="AN105"/>
  <c r="AN111"/>
  <c r="AN102"/>
  <c r="AN97"/>
  <c r="AN101"/>
  <c r="AN104"/>
  <c r="AN118"/>
  <c r="AU94"/>
  <c r="AN116"/>
  <c r="AN96"/>
  <c r="AN99"/>
  <c r="AN123"/>
  <c r="AN121"/>
  <c r="BD94"/>
  <c r="W33"/>
  <c r="AG100"/>
  <c r="AG110"/>
  <c r="AG95"/>
  <c r="AG114"/>
  <c r="BC94"/>
  <c r="W32"/>
  <c r="AZ100"/>
  <c r="AV100"/>
  <c r="AT100"/>
  <c r="AZ107"/>
  <c r="AV107"/>
  <c r="AT107"/>
  <c r="AZ114"/>
  <c r="AV114"/>
  <c r="AT114"/>
  <c r="AZ117"/>
  <c r="AV117"/>
  <c r="AT117"/>
  <c r="AZ120"/>
  <c r="AV120"/>
  <c r="AT120"/>
  <c r="AZ110"/>
  <c r="AV110"/>
  <c r="AT110"/>
  <c r="AG117"/>
  <c r="AN117"/>
  <c r="AZ95"/>
  <c r="AV95"/>
  <c r="AT95"/>
  <c r="AG107"/>
  <c r="AN107"/>
  <c r="BB94"/>
  <c r="W31"/>
  <c r="AG120"/>
  <c r="AN120"/>
  <c r="BA94"/>
  <c r="AW94"/>
  <c r="AK30"/>
  <c l="1" r="AN95"/>
  <c r="AN100"/>
  <c r="AN110"/>
  <c r="AG94"/>
  <c r="AN114"/>
  <c r="AX94"/>
  <c r="AZ94"/>
  <c r="W29"/>
  <c r="AY94"/>
  <c r="W30"/>
  <c l="1" r="AV94"/>
  <c r="AK29"/>
  <c r="AK26"/>
  <c l="1" r="AK35"/>
  <c r="AT94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<sst xmlns="http://schemas.openxmlformats.org/spreadsheetml/2006/main">
  <si>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</si>
  <si>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</si>
  <si>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</si>
  <si>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</si>
  <si>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</si>
  <si>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{0d74ca6b-65a3-4956-bf38-60e1a4840aed}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</si>
  <si>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</si>
  <si>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</si>
  <si>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</si>
  <si>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</si>
  <si>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</si>
  <si>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</si>
  <si>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</si>
  <si>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</si>
  <si>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65420105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</si>
  <si>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</si>
  <si>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</si>
  <si>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 xml:space="preserve">Oprava kolejí a výhybek v uzlu Plzeň a na trati  Plzeň - Blatno</t>
  </si>
  <si>
    <t>KSO:</t>
  </si>
  <si>
    <t>CC-CZ:</t>
  </si>
  <si>
    <t>Místo:</t>
  </si>
  <si>
    <t>TO Plzeň, TO Třemošná</t>
  </si>
  <si>
    <t>Datum:</t>
  </si>
  <si>
    <t>8. 1. 2020</t>
  </si>
  <si>
    <t>Zadavatel:</t>
  </si>
  <si>
    <t>IČ:</t>
  </si>
  <si>
    <t xml:space="preserve">Správa železnic s.o. -  OŘ Plzeň</t>
  </si>
  <si>
    <t>DIČ:</t>
  </si>
  <si>
    <t>Uchazeč:</t>
  </si>
  <si>
    <t>Vyplň údaj</t>
  </si>
  <si>
    <t>Projektant:</t>
  </si>
  <si>
    <t xml:space="preserve"> </t>
  </si>
  <si>
    <t>True</t>
  </si>
  <si>
    <t>Zpracovatel:</t>
  </si>
  <si>
    <t>Jung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</si>
  <si>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</si>
  <si>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</si>
  <si>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</si>
  <si>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</si>
  <si>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</si>
  <si>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</si>
  <si>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</si>
  <si>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</si>
  <si>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</si>
  <si>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</si>
  <si>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</si>
  <si>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</si>
  <si>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</si>
  <si>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</si>
  <si>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</si>
  <si>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</si>
  <si>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</si>
  <si>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</si>
  <si>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</si>
  <si>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</si>
  <si>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</si>
  <si>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</si>
  <si>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</si>
  <si>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</si>
  <si>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</si>
  <si>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</si>
  <si>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</si>
  <si>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</si>
  <si>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</si>
  <si>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</si>
  <si>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</si>
  <si>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</si>
  <si>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</si>
  <si>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</si>
  <si>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</si>
  <si>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</si>
  <si>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</si>
  <si>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</si>
  <si>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</si>
  <si>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</si>
  <si>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</si>
  <si>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</si>
  <si>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</si>
  <si>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</si>
  <si>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</si>
  <si>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SO 1</t>
  </si>
  <si>
    <t>Plzeň oprava výhybek č. 486 ab, č. 484 žst. Plzeň seř.n.</t>
  </si>
  <si>
    <t>STA</t>
  </si>
  <si>
    <t>1</t>
  </si>
  <si>
    <t>{8f2ecb27-ca5a-4c9f-973a-8ae9c08585af}</t>
  </si>
  <si>
    <t>2</t>
  </si>
  <si>
    <t>/</t>
  </si>
  <si>
    <t>SO 1.1</t>
  </si>
  <si>
    <t>Oprava výhybky č. 486 a/b</t>
  </si>
  <si>
    <t>Soupis</t>
  </si>
  <si>
    <t>{36922928-3801-4698-be30-5b5eeaf09670}</t>
  </si>
  <si>
    <t>SO 1.2</t>
  </si>
  <si>
    <t>Materiál objednatele v.č. 486 a/b</t>
  </si>
  <si>
    <t>{09f1b013-d4ff-45f5-8702-8610a19ddd78}</t>
  </si>
  <si>
    <t>SO 1.3</t>
  </si>
  <si>
    <t>Oprava výhybky č. 484</t>
  </si>
  <si>
    <t>{8610419d-d33b-42ff-9036-97bc9464c9fc}</t>
  </si>
  <si>
    <t>SO 1.4</t>
  </si>
  <si>
    <t>Materiál objednatele v.č. 484</t>
  </si>
  <si>
    <t>{40848ff0-4284-440d-b175-557e864916de}</t>
  </si>
  <si>
    <t>SO 2</t>
  </si>
  <si>
    <t xml:space="preserve">Oprava koleje č. 1 a přejezdu km 17,512 žst Horní Bříza </t>
  </si>
  <si>
    <t>{dc327311-fff8-41ab-bfcb-7ddb85a5587e}</t>
  </si>
  <si>
    <t>SO 2.1</t>
  </si>
  <si>
    <t>Výměna KR a KL km 17,297 - 17,872</t>
  </si>
  <si>
    <t>{a462838d-b9d5-4622-b77e-d2f8044acea5}</t>
  </si>
  <si>
    <t>SO 2.2</t>
  </si>
  <si>
    <t>Oprava přejezdu 2.SK</t>
  </si>
  <si>
    <t>{09ddec9e-c645-4a09-9ca0-5d4bda299e44}</t>
  </si>
  <si>
    <t>SO 2.3</t>
  </si>
  <si>
    <t>Oprava přejezdu 1.SK</t>
  </si>
  <si>
    <t>{e783f506-79fa-42a1-bdad-b0922d02c47d}</t>
  </si>
  <si>
    <t>SO 2.4</t>
  </si>
  <si>
    <t>Oprava přejezdu 3.SK</t>
  </si>
  <si>
    <t>{6e4a1858-5f98-4eac-a8a6-eec6f34c1109}</t>
  </si>
  <si>
    <t>SO 2.5</t>
  </si>
  <si>
    <t>Oprava přejezdu 5.SK</t>
  </si>
  <si>
    <t>{9e93f05c-4c9a-436b-818f-79ef6816998a}</t>
  </si>
  <si>
    <t>SO 2.6</t>
  </si>
  <si>
    <t>Materiál objednatele</t>
  </si>
  <si>
    <t>{1532c099-0da8-4ede-b5b0-a516fb8723c4}</t>
  </si>
  <si>
    <t>SO 3</t>
  </si>
  <si>
    <t>Výměna pražců H.Bříza - Kaznějov, km 19,600 - 20,180</t>
  </si>
  <si>
    <t>{1e13d6bd-9e2b-47b0-8c71-9d93db64fa60}</t>
  </si>
  <si>
    <t>SO 3.1</t>
  </si>
  <si>
    <t>Výměna pražců, čištění KL, čištění příkopů a výměna upevňovadel</t>
  </si>
  <si>
    <t>{504ab607-c15d-4428-bed5-1130ded48966}</t>
  </si>
  <si>
    <t>SO 3.2</t>
  </si>
  <si>
    <t>{a63c225b-5922-44cc-8480-40de45a4736d}</t>
  </si>
  <si>
    <t>SO 4</t>
  </si>
  <si>
    <t>Výměna pražců H. Bříza - Kaznějov, km 25,416 - 25,807</t>
  </si>
  <si>
    <t>{e4b2a166-bee2-49bc-a687-a84eccbad9f0}</t>
  </si>
  <si>
    <t>SO 4.1</t>
  </si>
  <si>
    <t>Výměna pražců a čištění KL</t>
  </si>
  <si>
    <t>{fd9a3279-1520-47d1-b3ea-8599ec9511f8}</t>
  </si>
  <si>
    <t>SO 4.2</t>
  </si>
  <si>
    <t>Oprava přejezdu km 25,423</t>
  </si>
  <si>
    <t>{07fbfab5-30e3-4b84-a696-eb481de4790c}</t>
  </si>
  <si>
    <t>SO 4.3</t>
  </si>
  <si>
    <t>{53152f5e-79f7-4d95-bb42-08c3c3dd21b3}</t>
  </si>
  <si>
    <t>SO 5</t>
  </si>
  <si>
    <t xml:space="preserve">Oprava výhybky č. 10  žst. Kaznějov</t>
  </si>
  <si>
    <t>{2820933e-0087-4f4a-8587-53d3666b4c2c}</t>
  </si>
  <si>
    <t>SO 5.1</t>
  </si>
  <si>
    <t>Oprava výhybky</t>
  </si>
  <si>
    <t>{adba0c22-5bba-4f5e-bbf9-76163dceeec4}</t>
  </si>
  <si>
    <t>SO 5.2</t>
  </si>
  <si>
    <t>{ac60d0cc-54d2-4940-8015-b5215ae548c9}</t>
  </si>
  <si>
    <t>SO 6</t>
  </si>
  <si>
    <t>Oprava výhybky č. 9 a spojky KV 9 - KV 12 žst. Třemošná</t>
  </si>
  <si>
    <t>{daf6eba9-159a-4d7b-ab5c-0425ca7116bf}</t>
  </si>
  <si>
    <t>SO 6.1</t>
  </si>
  <si>
    <t>Oprava v.č. 9 a spojky</t>
  </si>
  <si>
    <t>{036adc3e-f5e5-4c1f-8f34-76ff33d7687c}</t>
  </si>
  <si>
    <t>SO 6.2</t>
  </si>
  <si>
    <t>{dabab36b-6237-43ce-b87a-d453ede2fc76}</t>
  </si>
  <si>
    <t>SO 7</t>
  </si>
  <si>
    <t>Oprava koleje č.5 žst.Kaznějov</t>
  </si>
  <si>
    <t>{9b938264-ae81-4387-8273-632ec08aa07a}</t>
  </si>
  <si>
    <t>SO 7.1</t>
  </si>
  <si>
    <t>Železniční svršek</t>
  </si>
  <si>
    <t>{945ca61a-98bd-4102-b995-bd8f89fcc29d}</t>
  </si>
  <si>
    <t>SO 7.2</t>
  </si>
  <si>
    <t>{64a04861-4124-4a73-af3d-0b8a496e1ca9}</t>
  </si>
  <si>
    <t>SO 8</t>
  </si>
  <si>
    <t>VRN</t>
  </si>
  <si>
    <t>{4f7c7ff9-bfe8-4805-b182-231e688f7238}</t>
  </si>
  <si>
    <t>SO 8.1</t>
  </si>
  <si>
    <t>{1aa78503-4d01-45b3-b481-79d3a55c00d3}</t>
  </si>
  <si>
    <t>KRYCÍ LIST SOUPISU PRACÍ</t>
  </si>
  <si>
    <t>Objekt:</t>
  </si>
  <si>
    <t>SO 1 - Plzeň oprava výhybek č. 486 ab, č. 484 žst. Plzeň seř.n.</t>
  </si>
  <si>
    <t>Soupis:</t>
  </si>
  <si>
    <t>SO 1.1 - Oprava výhybky č. 486 a/b</t>
  </si>
  <si>
    <t>REKAPITULACE ČLENĚNÍ SOUPISU PRACÍ</t>
  </si>
  <si>
    <t>Kód dílu - Popis</t>
  </si>
  <si>
    <t>Cena celkem [CZK]</t>
  </si>
  <si>
    <t>Náklady ze soupisu prací</t>
  </si>
  <si>
    <t>-1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</si>
  <si>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</si>
  <si>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</si>
  <si>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</si>
  <si>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</si>
  <si>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</si>
  <si>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</si>
  <si>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</si>
  <si>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</si>
  <si>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</si>
  <si>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</si>
  <si>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</si>
  <si>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</si>
  <si>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</si>
  <si>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K</t>
  </si>
  <si>
    <t>5911131020</t>
  </si>
  <si>
    <t>Výměna jazyků vnějších i vnitřních a opornic vnějších i vnitřních výhybky křižovatkové s hákovým závěrem soustavy S49</t>
  </si>
  <si>
    <t>m</t>
  </si>
  <si>
    <t>4</t>
  </si>
  <si>
    <t>ROZPOCET</t>
  </si>
  <si>
    <t>1094556743</t>
  </si>
  <si>
    <t>PP</t>
  </si>
  <si>
    <t>Výměna jazyků vnějších i vnitřních a opornic vnějších i vnitřních výhybky křižovatkové s hákovým závěrem soustavy S49. Poznámka: 1. V cenách jsou započteny náklady na montáž a demontáž prozatímních styků, demontáž upevňovadel, závěrů a dílů, výměnu dílů, montáž upevňovadel a závěrů, seřízení chodu výhybky, provedení západkové zkoušky a ošetření součástí mazivem. 2. V cenách nejsou obsaženy náklady na dodávku materiálu, demontáž a montáž styku nebo dělení a svaření kolejnic.Část výhybky a nebo část b</t>
  </si>
  <si>
    <t>P</t>
  </si>
  <si>
    <t>Poznámka k položce:_x000d_
Délka jazyků a opornic=m</t>
  </si>
  <si>
    <t>VV</t>
  </si>
  <si>
    <t>((2*10,7)+(2*9,2))*2"opornice</t>
  </si>
  <si>
    <t>((2*7,9)+(2*9,3))*2"jazyky</t>
  </si>
  <si>
    <t>Součet</t>
  </si>
  <si>
    <t>5911233030</t>
  </si>
  <si>
    <t>Demontáž jazykové opěrky soustavy S49</t>
  </si>
  <si>
    <t>kus</t>
  </si>
  <si>
    <t>-628274091</t>
  </si>
  <si>
    <t>Demontáž jazykové opěrky soustavy S49. Poznámka: 1. V cenách jsou započteny náklady na demontáž a naložení na dopravní prostředek.</t>
  </si>
  <si>
    <t>Poznámka k položce:_x000d_
Opěrka=kus</t>
  </si>
  <si>
    <t>3*4*2</t>
  </si>
  <si>
    <t>3</t>
  </si>
  <si>
    <t>5911251030</t>
  </si>
  <si>
    <t>Montáž jazykové opěrky soustavy S49</t>
  </si>
  <si>
    <t>1044126863</t>
  </si>
  <si>
    <t>Montáž jazykové opěrky soustavy S49. Poznámka: 1. V cenách jsou započteny náklady na montáž a ošetření součásti mazivem. 2. V cenách nejsou obsaženy náklady na dodávku materiálu.</t>
  </si>
  <si>
    <t>5911235030</t>
  </si>
  <si>
    <t>Demontáž opornicové opěrky soustavy S49</t>
  </si>
  <si>
    <t>1666133722</t>
  </si>
  <si>
    <t>Demontáž opornicové opěrky soustavy S49. Poznámka: 1. V cenách jsou započteny náklady na demontáž a naložení na dopravní prostředek.</t>
  </si>
  <si>
    <t>4*4*2</t>
  </si>
  <si>
    <t>5</t>
  </si>
  <si>
    <t>5911253030</t>
  </si>
  <si>
    <t>Montáž opornicové opěrky soustavy S49</t>
  </si>
  <si>
    <t>831297360</t>
  </si>
  <si>
    <t>Montáž opornicové opěrky soustavy S49. Poznámka: 1. V cenách jsou započteny náklady na montáž a ošetření součásti mazivem. 2. V cenách nejsou obsaženy náklady na dodávku materiálu.</t>
  </si>
  <si>
    <t>6</t>
  </si>
  <si>
    <t>5908050010</t>
  </si>
  <si>
    <t>Výměna upevnění podkladnicového komplety a pryžová podložka</t>
  </si>
  <si>
    <t>úl.pl.</t>
  </si>
  <si>
    <t>1636458811</t>
  </si>
  <si>
    <t>Výměna upevnění podkladnicového komplety a pryžová podložka. Poznámka: 1. V cenách jsou započteny náklady na demontáž, výměnu a montáž, ošetření součástí mazivem a naložení výzisku na dopravní prostředek. 2. V cenách nejsou obsaženy náklady na vrtání pražce a dodávku materiálu.</t>
  </si>
  <si>
    <t>36+10</t>
  </si>
  <si>
    <t>7</t>
  </si>
  <si>
    <t>M</t>
  </si>
  <si>
    <t>5958128010</t>
  </si>
  <si>
    <t>Komplety ŽS 4 (šroub RS 1, matice M 24, podložka Fe6, svěrka ŽS4)</t>
  </si>
  <si>
    <t>128</t>
  </si>
  <si>
    <t>1558190919</t>
  </si>
  <si>
    <t>(18*2)*2+10*2</t>
  </si>
  <si>
    <t>8</t>
  </si>
  <si>
    <t>5958158005</t>
  </si>
  <si>
    <t xml:space="preserve">Podložka pryžová pod patu kolejnice S49  183/126/6</t>
  </si>
  <si>
    <t>-195655852</t>
  </si>
  <si>
    <t>9</t>
  </si>
  <si>
    <t>5908053170</t>
  </si>
  <si>
    <t>Výměna drobného kolejiva šroub svěrkový jiný tvar</t>
  </si>
  <si>
    <t>-1931078010</t>
  </si>
  <si>
    <t>Výměna drobného kolejiva šroub svěrkový jiný tvar. Poznámka: 1. V cenách jsou započteny náklady na demontáž upevňovadel, výměnu součásti, montáž upevňovadel a ošetření součástí mazivem. 2. V cenách nejsou obsaženy náklady na dodávku materiálu.</t>
  </si>
  <si>
    <t>6*4*2"abnormální šroub M 24x85 mm"</t>
  </si>
  <si>
    <t>10</t>
  </si>
  <si>
    <t>5958122000</t>
  </si>
  <si>
    <t>Šrouby abnormální M24x85 mm abnormální</t>
  </si>
  <si>
    <t>-441763559</t>
  </si>
  <si>
    <t>48+16</t>
  </si>
  <si>
    <t>11</t>
  </si>
  <si>
    <t>5908053150</t>
  </si>
  <si>
    <t>Výměna drobného kolejiva šroub svěrkový tv. T</t>
  </si>
  <si>
    <t>81715811</t>
  </si>
  <si>
    <t>Výměna drobného kolejiva šroub svěrkový tv. T. Poznámka: 1. V cenách jsou započteny náklady na demontáž upevňovadel, výměnu součásti, montáž upevňovadel a ošetření součástí mazivem. 2. V cenách nejsou obsaženy náklady na dodávku materiálu.</t>
  </si>
  <si>
    <t>32+(6*4)*2"šroub T5 přídržnice+opěrky"</t>
  </si>
  <si>
    <t>(55*4)*2+25+6*2"šroub T10"</t>
  </si>
  <si>
    <t>12</t>
  </si>
  <si>
    <t>5958134042</t>
  </si>
  <si>
    <t>Součásti upevňovací šroub svěrkový T10 M24x80</t>
  </si>
  <si>
    <t>1245115404</t>
  </si>
  <si>
    <t>13</t>
  </si>
  <si>
    <t>5958134035</t>
  </si>
  <si>
    <t>Součásti upevňovací svěrka VT2</t>
  </si>
  <si>
    <t>2101911536</t>
  </si>
  <si>
    <t>14</t>
  </si>
  <si>
    <t>5958134041</t>
  </si>
  <si>
    <t>Součásti upevňovací šroub svěrkový T5</t>
  </si>
  <si>
    <t>696070660</t>
  </si>
  <si>
    <t>5958116000</t>
  </si>
  <si>
    <t>Matice M24</t>
  </si>
  <si>
    <t>-836855396</t>
  </si>
  <si>
    <t>64+477+80</t>
  </si>
  <si>
    <t>16</t>
  </si>
  <si>
    <t>5958134040</t>
  </si>
  <si>
    <t>Součásti upevňovací kroužek pružný dvojitý Fe 6</t>
  </si>
  <si>
    <t>-729197570</t>
  </si>
  <si>
    <t>64+477+80+32</t>
  </si>
  <si>
    <t>17</t>
  </si>
  <si>
    <t>5907050120</t>
  </si>
  <si>
    <t>Dělení kolejnic kyslíkem tv. S49</t>
  </si>
  <si>
    <t>951337866</t>
  </si>
  <si>
    <t>Dělení kolejnic kyslíkem tv. S49. Poznámka: 1. V cenách jsou započteny náklady na manipulaci podložení, označení a provedení řezu kolejnice.</t>
  </si>
  <si>
    <t>Poznámka k položce:_x000d_
Řez=kus</t>
  </si>
  <si>
    <t>18</t>
  </si>
  <si>
    <t>5907050020</t>
  </si>
  <si>
    <t>Dělení kolejnic řezáním nebo rozbroušením tv. S49</t>
  </si>
  <si>
    <t>1127114727</t>
  </si>
  <si>
    <t>Dělení kolejnic řezáním nebo rozbroušením tv. S49. Poznámka: 1. V cenách jsou započteny náklady na manipulaci podložení, označení a provedení řezu kolejnice.</t>
  </si>
  <si>
    <t>19</t>
  </si>
  <si>
    <t>5908005430</t>
  </si>
  <si>
    <t>Oprava kolejnicového styku demontáž spojek tv. S49</t>
  </si>
  <si>
    <t>styk</t>
  </si>
  <si>
    <t>-490398042</t>
  </si>
  <si>
    <t>Oprava kolejnicového styku demontáž spojek tv. S49. Poznámka: 1. V cenách jsou započteny náklady na výměnu, demontáž nebo montáž vniřní spojky a/nebo celého styku a ošetření součástí mazivem. U přechodových spojek se použije položka s větším tvarem. 2. V cenách nejsou obsaženy náklady na dodávku materiálu.</t>
  </si>
  <si>
    <t>Poznámka k položce:_x000d_
Spojka=kus</t>
  </si>
  <si>
    <t>20</t>
  </si>
  <si>
    <t>5911113020</t>
  </si>
  <si>
    <t>Výměna srdcovky jednoduché montované z kolejnic soustavy S49</t>
  </si>
  <si>
    <t>t</t>
  </si>
  <si>
    <t>-616601910</t>
  </si>
  <si>
    <t>Výměna srdcovky jednoduché montované z kolejnic soustavy S49. Poznámka: 1. V cenách jsou započteny náklady na zřízení a demontáž prozatímních styků, montáž dílu a upevňovadel, ošetření součástí mazivem a provedení západkové zkoušky. 2. V cenách nejsou obsaženy náklady na dodávku materiálu, dělení kolejnic, zřízení svaru, demontáž a montáž styků.</t>
  </si>
  <si>
    <t>Poznámka k položce:_x000d_
Hmotnost srdcovky=t</t>
  </si>
  <si>
    <t>5911197130</t>
  </si>
  <si>
    <t>Výměna srdcovky dvojité se stoličkami a přídržnicí Kn 60 soustavy S49</t>
  </si>
  <si>
    <t>764871822</t>
  </si>
  <si>
    <t>Výměna srdcovky dvojité se stoličkami a přídržnicí Kn 60 soustavy S49. Poznámka: 1. V cenách jsou započteny náklady na montáž a demontáž prozatímních styků, demontáž upevňovadel a přídržnice, demontáž, výměna srdcovky, montáž upevňovadel a přídržnice a ošetření součástí mazivem. 2. V cenách nejsou obsaženy náklady na demontáž a montáž styku nebo dělení a svaření kolejnic a dodávku materiálu.</t>
  </si>
  <si>
    <t>Poznámka k položce:_x000d_
Srdcovka=kus</t>
  </si>
  <si>
    <t>22</t>
  </si>
  <si>
    <t>5911121030</t>
  </si>
  <si>
    <t>Výměna kolejnice u přídržnice typ Kn60 přímá soustavy S49</t>
  </si>
  <si>
    <t>-1483145201</t>
  </si>
  <si>
    <t>Výměna kolejnice u přídržnice typ Kn60 přímá soustavy S49. Poznámka: 1. V cenách jsou započteny náklady na montáž nebo demontáž prozatímních styků, demontáž upevňovadel, přídržnice a kolejnice, výměnu kolejnice, montáž přídržnice a upevňovadel, úpravu a vymezení šířky žlábku a ošetření součástí mazivem. 2. V cenách nejsou obsaženy náklady na dodávku materiálu, dělení kolejnic, zřízení svaru, demontáž a montáž styků.</t>
  </si>
  <si>
    <t xml:space="preserve">Poznámka k položce:_x000d_
Délka kolejnice=m;
Metr přídržnice=m
</t>
  </si>
  <si>
    <t>4*6,5</t>
  </si>
  <si>
    <t>23</t>
  </si>
  <si>
    <t>5911211030</t>
  </si>
  <si>
    <t>Výměna přídržnice srdcovky dvojité typ Kn60 soustavy S49</t>
  </si>
  <si>
    <t>2026953753</t>
  </si>
  <si>
    <t>Výměna přídržnice srdcovky dvojité typ Kn60 soustavy S49. Poznámka: 1. V cenách jsou započteny náklady na demontáž upevňovadel, výměnu a montáž přídržnice, vymezení šířky žlábku a ošetření součástí mazivem. 2. V cenách nejsou obsaženy náklady na dodávku materiálu.</t>
  </si>
  <si>
    <t>Poznámka k položce:_x000d_
Metr přídržnice=m</t>
  </si>
  <si>
    <t>2*2,20</t>
  </si>
  <si>
    <t>24</t>
  </si>
  <si>
    <t>5911285030</t>
  </si>
  <si>
    <t>Výměna podkladnice ve výhybce pražce dřevěné soustavy S49</t>
  </si>
  <si>
    <t>617366924</t>
  </si>
  <si>
    <t>Výměna podkladnice ve výhybce pražce dřevěné soustavy S49. Poznámka: 1. V cenách jsou započteny náklady na demotáž, úpravu úložné plochy, ošetření impregnací, výměnu a montáž dílu a ošetření součástí mazivem. 2. V cenách nejsou obsaženy náklady na dodávku materiálu.</t>
  </si>
  <si>
    <t>25</t>
  </si>
  <si>
    <t>5908052050</t>
  </si>
  <si>
    <t>Výměna podložky polyetylenové pod abnormální podkladnici</t>
  </si>
  <si>
    <t>-2071579804</t>
  </si>
  <si>
    <t>Výměna podložky polyetylenové pod abnormální podkladnici. Poznámka: 1. V cenách jsou započteny náklady na demontáž upevňovadel, výměnu součásti, montáž upevňovadel a ošetření součástí mazivem. 2. V cenách nejsou obsaženy náklady na dodávku materiálu.</t>
  </si>
  <si>
    <t>PSC</t>
  </si>
  <si>
    <t>Poznámka k souboru cen:_x000d_
1. V cenách jsou započteny náklady na demontáž upevňovadel, výměnu součásti, montáž upevňovadel a ošetření součástí mazivem. 2. V cenách nejsou obsaženy náklady na dodávku materiálu.</t>
  </si>
  <si>
    <t>26</t>
  </si>
  <si>
    <t>5958173000</t>
  </si>
  <si>
    <t>Polyetylenové pásy v kotoučích</t>
  </si>
  <si>
    <t>m2</t>
  </si>
  <si>
    <t>115838104</t>
  </si>
  <si>
    <t>8*0,5</t>
  </si>
  <si>
    <t>27</t>
  </si>
  <si>
    <t>5958134080</t>
  </si>
  <si>
    <t>Součásti upevňovací vrtule R2 (160)</t>
  </si>
  <si>
    <t>1091491758</t>
  </si>
  <si>
    <t>8*4</t>
  </si>
  <si>
    <t>28</t>
  </si>
  <si>
    <t>5906115010</t>
  </si>
  <si>
    <t>Odsunutí pražce pro umožnění provedení svaru</t>
  </si>
  <si>
    <t>-330334437</t>
  </si>
  <si>
    <t>Odsunutí pražce pro umožnění provedení svaru. Poznámka: 1. V cenách jsou započteny náklady na odstranění kameniva, odsunutí pražce, jeho vrácení do původní polohy a dohození kameniva.</t>
  </si>
  <si>
    <t>29</t>
  </si>
  <si>
    <t>5910020030</t>
  </si>
  <si>
    <t>Svařování kolejnic termitem plný předehřev standardní spára svar sériový tv. S49</t>
  </si>
  <si>
    <t>svar</t>
  </si>
  <si>
    <t>-604135914</t>
  </si>
  <si>
    <t>Svařování kolejnic termitem plný předehřev standardní spára svar sériový tv. S49.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</si>
  <si>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30</t>
  </si>
  <si>
    <t>5910025030</t>
  </si>
  <si>
    <t>Svařování kolejnic elektrickým obloukem svar sériový tv. S49</t>
  </si>
  <si>
    <t>1938579282</t>
  </si>
  <si>
    <t>Svařování kolejnic elektrickým obloukem svar sériový tv. S49. Poznámka: 1. V cenách jsou započteny náklady na vybrání kameniva z mezipražcového prostoru, demontáž upevňovadel, směrové a výškové vyrovnání kolejnic, provedení svaru, montáž upevňovadel, vizuální kontrola, měření geometrie svaru schválenými měřidly. 2. V cenách nejsou obsaženy náklady na kontrolu svaru ultrazvukem, podbití pražců a demontáž styku.</t>
  </si>
  <si>
    <t>31</t>
  </si>
  <si>
    <t>5910050010</t>
  </si>
  <si>
    <t>Umožnění volné dilatace dílů výhybek demontáž upevňovadel výhybka I. generace</t>
  </si>
  <si>
    <t>-1238000827</t>
  </si>
  <si>
    <t>Umožnění volné dilatace dílů výhybek demontáž upevňovadel výhybka I. generace. Poznámka: 1. V cenách jsou započteny náklady na uvolnění dílů výhybky a jejich rovnoměrné prodloužení nebo zkrácení. 2. V cenách nejsou obsaženy náklady na demontáž spojek.</t>
  </si>
  <si>
    <t>Poznámka k položce:_x000d_
Rozvinutá délka výhybky=m</t>
  </si>
  <si>
    <t>32</t>
  </si>
  <si>
    <t>5910050110</t>
  </si>
  <si>
    <t>Umožnění volné dilatace dílů výhybek montáž upevňovadel výhybka I. generace</t>
  </si>
  <si>
    <t>-719889470</t>
  </si>
  <si>
    <t>Umožnění volné dilatace dílů výhybek montáž upevňovadel výhybka I. generace. Poznámka: 1. V cenách jsou započteny náklady na uvolnění dílů výhybky a jejich rovnoměrné prodloužení nebo zkrácení. 2. V cenách nejsou obsaženy náklady na demontáž spojek.</t>
  </si>
  <si>
    <t>33</t>
  </si>
  <si>
    <t>5910040330</t>
  </si>
  <si>
    <t>Umožnění volné dilatace kolejnice demontáž upevňovadel s osazením kluzných podložek rozdělení pražců "u"</t>
  </si>
  <si>
    <t>1853491205</t>
  </si>
  <si>
    <t>Umožnění volné dilatace kolejnice demontáž upevňovadel s osazením kluzných podložek rozdělení pražců "u". Poznámka: 1. V cenách jsou započteny náklady na uvolnění, demontáž a rovnoměrné prodloužení nebo zkrácení kolejnice, vyznačení značek a vedení dokumentace. 2. V cenách nejsou obsaženy náklady na demontáž kolejnicových spojek.</t>
  </si>
  <si>
    <t>Poznámka k souboru cen:_x000d_
1. V cenách jsou započteny náklady na uvolnění, demontáž a rovnoměrné prodloužení nebo zkrácení kolejnice, vyznačení značek a vedení dokumentace. 2. V cenách nejsou obsaženy náklady na demontáž kolejnicových spojek.</t>
  </si>
  <si>
    <t>34</t>
  </si>
  <si>
    <t>5910040430</t>
  </si>
  <si>
    <t>Umožnění volné dilatace kolejnice montáž upevňovadel s odstraněním kluzných podložek rozdělení pražců "u"</t>
  </si>
  <si>
    <t>525436074</t>
  </si>
  <si>
    <t>Umožnění volné dilatace kolejnice montáž upevňovadel s odstraněním kluzných podložek rozdělení pražců "u". Poznámka: 1. V cenách jsou započteny náklady na uvolnění, demontáž a rovnoměrné prodloužení nebo zkrácení kolejnice, vyznačení značek a vedení dokumentace. 2. V cenách nejsou obsaženy náklady na demontáž kolejnicových spojek.</t>
  </si>
  <si>
    <t>35</t>
  </si>
  <si>
    <t>5910070010</t>
  </si>
  <si>
    <t>Základní broušení výhybky optimalizace příčného profilu</t>
  </si>
  <si>
    <t>-1819257832</t>
  </si>
  <si>
    <t>Základní broušení výhybky optimalizace příčného profilu. Poznámka: 1. V ceně jsou započteny náklady na úpravu příčného profilu kolejnic výhybky včetně jazyků a srdcovky. Cena platí pro ruční nebo strojní broušení, frézování a hoblování, pro opracování celé šíře pojížděné plochy a minimální hloubku úběru materiálu 0,25mm a max. 1 mm. Broušení mimo tyto kritéria se oceňují položkami opravného broušení. 2. U ručního broušení cena neobsahuje náklady na pořízení diagnostiky skenováním, které se oceňuje položkou z VRN.</t>
  </si>
  <si>
    <t>36</t>
  </si>
  <si>
    <t>5910080810</t>
  </si>
  <si>
    <t>Opravné broušení srdcovky dvojité do 2 mm</t>
  </si>
  <si>
    <t>286179551</t>
  </si>
  <si>
    <t>Opravné broušení srdcovky dvojité do 2 mm. Poznámka: 1. V cenách jsou započteny náklady na odstranění vznikajících převalků, povrchových vad a měření profilu srdcovky šablonou.</t>
  </si>
  <si>
    <t>37</t>
  </si>
  <si>
    <t>5910080110</t>
  </si>
  <si>
    <t>Opravné broušení srdcovky jednoduché 1:7,5 a 1:9 hloubky do 2 mm</t>
  </si>
  <si>
    <t>1774164232</t>
  </si>
  <si>
    <t>Opravné broušení srdcovky jednoduché 1:7,5 a 1:9 hloubky do 2 mm. Poznámka: 1. V cenách jsou započteny náklady na odstranění vznikajících převalků, povrchových vad a měření profilu srdcovky šablonou.</t>
  </si>
  <si>
    <t>38</t>
  </si>
  <si>
    <t>5911393020</t>
  </si>
  <si>
    <t>Výměna spojovací tyče hákového závěru výhybky křižovatkové soustavy S49</t>
  </si>
  <si>
    <t>1232092864</t>
  </si>
  <si>
    <t>Výměna spojovací tyče hákového závěru výhybky křižovatkové soustavy S49. Poznámka: 1. V cenách jsou započteny náklady na demontáž včetně závěru, případnou úpravu otvorů a roubíků, výměna, montáž součásti, seřízení a přezkoušení chodu závěru, provedení západkové zkoušky a ošetření součástí mazivem. 2. V cenách nejsou obsaženy náklady na dodávku materiálu.</t>
  </si>
  <si>
    <t>39</t>
  </si>
  <si>
    <t>5911405020</t>
  </si>
  <si>
    <t>Výměna úhlové páky hákového závěru výhybky křižovatkové soustavy S49</t>
  </si>
  <si>
    <t>-2064367476</t>
  </si>
  <si>
    <t>Výměna úhlové páky hákového závěru výhybky křižovatkové soustavy S49. Poznámka: 1. V cenách jsou započteny náklady na demontáž včetně části závěru, úpravu otvorů nebo roubíků, navaření, obroušení, osazení a montáž součásti, seřízení a přezkoušení chodu závěru, provedení západkové zkoušky a ošetření součástí mazivem. 2. V cenách nejsou obsaženy náklady na dodávku materiálu.</t>
  </si>
  <si>
    <t>40</t>
  </si>
  <si>
    <t>5911403020</t>
  </si>
  <si>
    <t>Výměna soutyčí hákového závěru výhybky křižovatkové soustavy S49</t>
  </si>
  <si>
    <t>1464068193</t>
  </si>
  <si>
    <t>Výměna soutyčí hákového závěru výhybky křižovatkové soustavy S49. Poznámka: 1. V cenách jsou započteny náklady na demontáž včetně části závěru, úpravu otvorů nebo roubíků, navaření, obroušení, osazení a montáž součásti, seřízení a přezkoušení chodu závěru, provedení západkové zkoušky a ošetření součástí mazivem. 2. V cenách nejsou obsaženy náklady na dodávku materiálu.</t>
  </si>
  <si>
    <t>41</t>
  </si>
  <si>
    <t>5909042010</t>
  </si>
  <si>
    <t>Přesná úprava GPK výhybky směrové a výškové uspořádání pražce dřevěné nebo ocelové</t>
  </si>
  <si>
    <t>1036599722</t>
  </si>
  <si>
    <t>Přesná úprava GPK výhybky směrové a výškové uspořádání pražce dřevěné nebo ocelové. Poznámka: 1. V cenách jsou započteny náklady na úpravu směrového a výškového uspořádání strojní linkou ASP s přesným zaměřením její prostorové polohy, úpravu KL pluhem a měření mezních stavebních odchylek dle ČSN, měření techologických veličin a předání tištěných výstupů objednateli. 2. V cenách nejsou obsaženy náklady na zaměření APK, doplnění a dodávku kameniva a snížení KL pod patou kolejnice.</t>
  </si>
  <si>
    <t>42</t>
  </si>
  <si>
    <t>5909032010</t>
  </si>
  <si>
    <t>Přesná úprava GPK koleje směrové a výškové uspořádání pražce dřevěné nebo ocelové</t>
  </si>
  <si>
    <t>km</t>
  </si>
  <si>
    <t>-1526709591</t>
  </si>
  <si>
    <t>Přesná úprava GPK koleje směrové a výškové uspořádání pražce dřevěné nebo ocelové. Poznámka: 1. V cenách jsou započteny náklady na úpravu směrového a výškového uspořádání strojní linkou ASP s přesným zaměřením její prostorové polohy, úpravu KL pluhem a měření mezních stavebních odchylek dle ČSN, měření techologických veličin a předání tištěných výstupů objednateli. 2. V cenách nejsou obsaženy náklady na zaměření APK, doplnění a dodávku kameniva a snížení KL pod patou kolejnice.</t>
  </si>
  <si>
    <t>Poznámka k souboru cen:_x000d_
1. V cenách jsou započteny náklady na úpravu směrového a výškového uspořádání strojní linkou ASP s přesným zaměřením její prostorové polohy, úpravu KL pluhem a měření mezních stavebních odchylek dle ČSN, měření techologických veličin a předání tištěných výstupů objednateli. 2. V cenách nejsou obsaženy náklady na zaměření APK, doplnění a dodávku kameniva a snížení KL pod patou kolejnice.</t>
  </si>
  <si>
    <t>43</t>
  </si>
  <si>
    <t>5903007010</t>
  </si>
  <si>
    <t>Příprava výhybky křižovatkové na provoz v zimě celé</t>
  </si>
  <si>
    <t>-526859141</t>
  </si>
  <si>
    <t>Příprava výhybky křižovatkové na provoz v zimě celé. Poznámka: 1. V cenách jsou započteny náklady na odstranění nánosu, nečistot, čištění žlábků a odvodňovacích systémů, žlabů u závěrů a ve výměnové části, rozprostření výzisku na terén nebo naložení na dopravní prostředek. 2. V cenách nejsou obsaženy náklady na dopravu a skládkovné.</t>
  </si>
  <si>
    <t>Poznámka k souboru cen:_x000d_
1. V cenách jsou započteny náklady na odstranění nánosu, nečistot, čištění žlábků a odvodňovacích systémů, žlabů u závěrů a ve výměnové části, rozprostření výzisku na terén nebo naložení na dopravní prostředek. 2. V cenách nejsou obsaženy náklady na dopravu a skládkovné.</t>
  </si>
  <si>
    <t>Poznámka k položce:_x000d_
Výhybka=kus</t>
  </si>
  <si>
    <t>44</t>
  </si>
  <si>
    <t>5905105040</t>
  </si>
  <si>
    <t>Doplnění KL kamenivem souvisle strojně ve výhybce</t>
  </si>
  <si>
    <t>m3</t>
  </si>
  <si>
    <t>-1566090622</t>
  </si>
  <si>
    <t>Doplnění KL kamenivem souvisle strojně ve výhybce. Poznámka: 1. V cenách jsou započteny náklady na doplnění kameniva ojediněle ručně vidlemi a/nebo souvisle strojně z výsypných vozů případně nakladačem. 2. V cenách nejsou obsaženy náklady na dodávku kameniva.</t>
  </si>
  <si>
    <t>45</t>
  </si>
  <si>
    <t>5905105030</t>
  </si>
  <si>
    <t>Doplnění KL kamenivem souvisle strojně v koleji</t>
  </si>
  <si>
    <t>374435456</t>
  </si>
  <si>
    <t>Doplnění KL kamenivem souvisle strojně v koleji. Poznámka: 1. V cenách jsou započteny náklady na doplnění kameniva ojediněle ručně vidlemi a/nebo souvisle strojně z výsypných vozů případně nakladačem. 2. V cenách nejsou obsaženy náklady na dodávku kameniva.</t>
  </si>
  <si>
    <t>Poznámka k souboru cen:_x000d_
1. V cenách jsou započteny náklady na doplnění kameniva ojediněle ručně vidlemi a/nebo souvisle strojně z výsypných vozů případně nakladačem. 2. V cenách nejsou obsaženy náklady na dodávku kameniva.</t>
  </si>
  <si>
    <t>55*0,15</t>
  </si>
  <si>
    <t>46</t>
  </si>
  <si>
    <t>5955101000</t>
  </si>
  <si>
    <t>Kamenivo drcené štěrk frakce 31,5/63 třídy BI</t>
  </si>
  <si>
    <t>592641827</t>
  </si>
  <si>
    <t>13,250*1,241</t>
  </si>
  <si>
    <t>47</t>
  </si>
  <si>
    <t>5907020415</t>
  </si>
  <si>
    <t>Souvislá výměna kolejnic současně s výměnou kompletů a pryžové podložky tv. S49 rozdělení "d"</t>
  </si>
  <si>
    <t>-2065207789</t>
  </si>
  <si>
    <t>Souvislá výměna kolejnic současně s výměnou kompletů a pryžové podložky tv. S49 rozdělení "d". Poznámka: 1. V cenách jsou započteny náklady na demontáž upevňovadel, výměnu kolejnic, dílů a součástí, montáž upevňovadel, úpravu dilatačních spár, pryžových podložek, zřízení nebo demontáž prozatímních styků a ošetření součástí mazivem. 2. V cenách nejsou započteny náklady na dělení kolejnic, zřízení svaru, demontáž nebo montáž styků.</t>
  </si>
  <si>
    <t>Poznámka k souboru cen:_x000d_
1. V cenách jsou započteny náklady na demontáž upevňovadel, výměnu kolejnic, dílů a součástí, montáž upevňovadel, úpravu dilatačních spár, pryžových podložek, zřízení nebo demontáž prozatímních styků a ošetření součástí mazivem. 2. V cenách nejsou započteny náklady na dělení kolejnic, zřízení svaru, demontáž nebo montáž styků.</t>
  </si>
  <si>
    <t>38*2</t>
  </si>
  <si>
    <t>48</t>
  </si>
  <si>
    <t>5913035010</t>
  </si>
  <si>
    <t>Demontáž celopryžové přejezdové konstrukce málo zatížené v koleji část vnější a vnitřní bez závěrných zídek</t>
  </si>
  <si>
    <t>676124514</t>
  </si>
  <si>
    <t>Demontáž celopryžové přejezdové konstrukce málo zatížené v koleji část vnější a vnitřní bez závěrných zídek. Poznámka: 1. V cenách jsou započteny náklady na demontáž konstrukce, naložení na dopravní prostředek.</t>
  </si>
  <si>
    <t>Poznámka k souboru cen:_x000d_
1. V cenách jsou započteny náklady na demontáž konstrukce, naložení na dopravní prostředek.</t>
  </si>
  <si>
    <t>49</t>
  </si>
  <si>
    <t>5913040010</t>
  </si>
  <si>
    <t>Montáž celopryžové přejezdové konstrukce málo zatížené v koleji část vnější a vnitřní bez závěrných zídek</t>
  </si>
  <si>
    <t>1649907262</t>
  </si>
  <si>
    <t>Montáž celopryžové přejezdové konstrukce málo zatížené v koleji část vnější a vnitřní bez závěrných zídek. Poznámka: 1. V cenách jsou započteny náklady na montáž konstrukce. 2. V cenách nejsou obsaženy náklady na dodávku materiálu.</t>
  </si>
  <si>
    <t>Poznámka k souboru cen:_x000d_
1. V cenách jsou započteny náklady na montáž konstrukce. 2. V cenách nejsou obsaženy náklady na dodávku materiálu.</t>
  </si>
  <si>
    <t>50</t>
  </si>
  <si>
    <t>5913025030</t>
  </si>
  <si>
    <t>Demontáž dílů přejezdu celopryžového v koleji náběhový klín</t>
  </si>
  <si>
    <t>-1702721665</t>
  </si>
  <si>
    <t>Demontáž dílů přejezdu celopryžového v koleji náběhový klín. Poznámka: 1. V cenách jsou započteny náklady na demontáž a naložení dílů na dopravní prostředek.</t>
  </si>
  <si>
    <t>Poznámka k souboru cen:_x000d_
1. V cenách jsou započteny náklady na demontáž a naložení dílů na dopravní prostředek.</t>
  </si>
  <si>
    <t>51</t>
  </si>
  <si>
    <t>5913030030</t>
  </si>
  <si>
    <t>Montáž dílů přejezdu celopryžového v koleji náběhový klín</t>
  </si>
  <si>
    <t>76117828</t>
  </si>
  <si>
    <t>Montáž dílů přejezdu celopryžového v koleji náběhový klín. Poznámka: 1. V cenách jsou započteny náklady na montáž dílů. 2. V cenách nejsou obsaženy náklady na dodávku materiálu.</t>
  </si>
  <si>
    <t>Poznámka k souboru cen:_x000d_
1. V cenách jsou započteny náklady na montáž dílů. 2. V cenách nejsou obsaženy náklady na dodávku materiálu.</t>
  </si>
  <si>
    <t>52</t>
  </si>
  <si>
    <t>5913060020</t>
  </si>
  <si>
    <t>Demontáž dílů betonové přejezdové konstrukce vnitřního panelu</t>
  </si>
  <si>
    <t>-1410616235</t>
  </si>
  <si>
    <t>Demontáž dílů betonové přejezdové konstrukce vnitřního panelu. Poznámka: 1. V cenách jsou započteny náklady na demontáž konstrukce a naložení na dopravní prostředek.</t>
  </si>
  <si>
    <t>Poznámka k souboru cen:_x000d_
1. V cenách jsou započteny náklady na demontáž konstrukce a naložení na dopravní prostředek.</t>
  </si>
  <si>
    <t>53</t>
  </si>
  <si>
    <t>9903200100</t>
  </si>
  <si>
    <t>Přeprava mechanizace na místo prováděných prací o hmotnosti přes 12 t přes 50 do 100 km</t>
  </si>
  <si>
    <t>-771460870</t>
  </si>
  <si>
    <t>Přeprava mechanizace na místo prováděných prací o hmotnosti přes 12 t přes 50 do 100 km Poznámka: Ceny jsou určeny pro dopravu mechanizmů na místo prováděných prací po silnici i po kolejích.V ceně jsou započteny i náklady na zpáteční cestu dopravního prostředku. Měrnou jednotkou je kus přepravovaného stroje.</t>
  </si>
  <si>
    <t>54</t>
  </si>
  <si>
    <t>9902900200</t>
  </si>
  <si>
    <t xml:space="preserve">Naložení  objemnějšího kusového materiálu, vybouraných hmot</t>
  </si>
  <si>
    <t>262144</t>
  </si>
  <si>
    <t>1198569493</t>
  </si>
  <si>
    <t>Naložení objemnějšího kusového materiálu, vybouraných hmot Poznámka: Ceny jsou určeny pro nakládání materiálu v případech, kdy není naložení součástí dodávky materiálu nebo není uvedeno v popisu cen a pro nakládání z meziskládky. Ceny se použijí i pro nakládání materiálu z vlastních zásob objednatele.</t>
  </si>
  <si>
    <t>Poznámka k souboru cen:_x000d_
Ceny jsou určeny pro nakládání materiálu v případech, kdy není naložení součástí dodávky materiálu nebo není uvedeno v popisu cen a pro nakládání z meziskládky. Ceny se použijí i pro nakládání materiálu z vlastních zásob objednatele.</t>
  </si>
  <si>
    <t>3*0,3</t>
  </si>
  <si>
    <t>55</t>
  </si>
  <si>
    <t>9909000400</t>
  </si>
  <si>
    <t>Poplatek za likvidaci plastových součástí</t>
  </si>
  <si>
    <t>1831207177</t>
  </si>
  <si>
    <t>Poplatek za likvidaci plastových součástí Poznámka: V cenách jsou započteny náklady na uložení stavebního odpadu na oficiální skládku.Je třeba zohlednit regionální rozdíly v cenách poplatků za uložení suti a odpadů. Tyto se mohou výrazně lišit s ohledem nejen na region, ale také na množství a druh ukládaného odpadu.</t>
  </si>
  <si>
    <t>Poznámka k souboru cen:_x000d_
V cenách jsou započteny náklady na uložení stavebního odpadu na oficiální skládku.Je třeba zohlednit regionální rozdíly v cenách poplatků za uložení suti a odpadů. Tyto se mohou výrazně lišit s ohledem nejen na region, ale také na množství a druh ukládaného odpadu.</t>
  </si>
  <si>
    <t>0,3"plasty "</t>
  </si>
  <si>
    <t>56</t>
  </si>
  <si>
    <t>9909000500</t>
  </si>
  <si>
    <t>Poplatek uložení odpadu betonových prefabrikátů</t>
  </si>
  <si>
    <t>1353963825</t>
  </si>
  <si>
    <t>Poplatek uložení odpadu betonových prefabrikátů Poznámka: V cenách jsou započteny náklady na uložení stavebního odpadu na oficiální skládku.Je třeba zohlednit regionální rozdíly v cenách poplatků za uložení suti a odpadů. Tyto se mohou výrazně lišit s ohledem nejen na region, ale také na množství a druh ukládaného odpadu.</t>
  </si>
  <si>
    <t>57</t>
  </si>
  <si>
    <t>9902100200</t>
  </si>
  <si>
    <t xml:space="preserve">Doprava dodávek zhotovitele, dodávek objednatele nebo výzisku mechanizací přes 3,5 t sypanin  do 20 km</t>
  </si>
  <si>
    <t>-1778712302</t>
  </si>
  <si>
    <t>Doprava dodávek zhotovitele, dodávek objednatele nebo výzisku mechanizací přes 3,5 t sypanin do 20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</si>
  <si>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Poznámka k souboru cen:_x000d_
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 Ceny jsou určeny pro dopravu silničními i kolejovými vozidly. V ceně jsou započteny i náklady na zpáteční cestu dopravního prostředku. Pokud bude realizována jednosměrná přeprava z bodu A do bodu B (např. pro společnost Cargo, a.s.), uvažuje se poloviční vzdálenost z celkově ujeté trasy.</t>
  </si>
  <si>
    <t>0,3"doprava na skládku"</t>
  </si>
  <si>
    <t>58</t>
  </si>
  <si>
    <t>9902200200</t>
  </si>
  <si>
    <t>Doprava dodávek zhotovitele, dodávek objednatele nebo výzisku mechanizací přes 3,5 t objemnějšího kusového materiálu do 20 km</t>
  </si>
  <si>
    <t>-1923373761</t>
  </si>
  <si>
    <t>Doprava dodávek zhotovitele, dodávek objednatele nebo výzisku mechanizací přes 3,5 t objemnějšího kusového materiálu do 20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</si>
  <si>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0,900"odvoz betonu na skládku"</t>
  </si>
  <si>
    <t>59</t>
  </si>
  <si>
    <t>9902100400</t>
  </si>
  <si>
    <t xml:space="preserve">Doprava dodávek zhotovitele, dodávek objednatele nebo výzisku mechanizací přes 3,5 t sypanin  do 40 km</t>
  </si>
  <si>
    <t>-769919767</t>
  </si>
  <si>
    <t>Doprava dodávek zhotovitele, dodávek objednatele nebo výzisku mechanizací přes 3,5 t sypanin do 40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</si>
  <si>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Poznámka k položce:_x000d_
Měrnou jednotkou je t přepravovaného materiálu.</t>
  </si>
  <si>
    <t>13,250*1,241"doprava kameniva"</t>
  </si>
  <si>
    <t>60</t>
  </si>
  <si>
    <t>9902100700</t>
  </si>
  <si>
    <t xml:space="preserve">Doprava dodávek zhotovitele, dodávek objednatele nebo výzisku mechanizací přes 3,5 t sypanin  do 100 km</t>
  </si>
  <si>
    <t>1025786759</t>
  </si>
  <si>
    <t>Doprava dodávek zhotovitele, dodávek objednatele nebo výzisku mechanizací přes 3,5 t sypanin do 100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</si>
  <si>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1,5"doprava drobného kolejiva"</t>
  </si>
  <si>
    <t>61</t>
  </si>
  <si>
    <t>9901000700</t>
  </si>
  <si>
    <t>Doprava dodávek zhotovitele, dodávek objednatele nebo výzisku mechanizací o nosnosti do 3,5 t do 100 km</t>
  </si>
  <si>
    <t>-1883209477</t>
  </si>
  <si>
    <t>Doprava dodávek zhotovitele, dodávek objednatele nebo výzisku mechanizací o nosnosti do 3,5 t do 100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</si>
  <si>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Poznámka k položce:_x000d_
Měrnou jednotkou je kus stroje.</t>
  </si>
  <si>
    <t>62</t>
  </si>
  <si>
    <t>9902100100</t>
  </si>
  <si>
    <t xml:space="preserve">Doprava dodávek zhotovitele, dodávek objednatele nebo výzisku mechanizací přes 3,5 t sypanin  do 10 km</t>
  </si>
  <si>
    <t>-1954598559</t>
  </si>
  <si>
    <t>Doprava dodávek zhotovitele, dodávek objednatele nebo výzisku mechanizací přes 3,5 t sypanin do 10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</si>
  <si>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17,63*2"doprava výhybkových součástí"</t>
  </si>
  <si>
    <t>63</t>
  </si>
  <si>
    <t>7594305010</t>
  </si>
  <si>
    <t>Montáž součástí počítače náprav vyhodnocovací části</t>
  </si>
  <si>
    <t>512</t>
  </si>
  <si>
    <t>-10059686</t>
  </si>
  <si>
    <t>64</t>
  </si>
  <si>
    <t>7594305015</t>
  </si>
  <si>
    <t>Montáž součástí počítače náprav neoprénové ochranné hadice se soupravou pro upevnění k pražci</t>
  </si>
  <si>
    <t>952622469</t>
  </si>
  <si>
    <t>65</t>
  </si>
  <si>
    <t>7594307010</t>
  </si>
  <si>
    <t>Demontáž součástí počítače náprav vyhodnocovací části</t>
  </si>
  <si>
    <t>1052028063</t>
  </si>
  <si>
    <t>66</t>
  </si>
  <si>
    <t>7594307015</t>
  </si>
  <si>
    <t>Demontáž součástí počítače náprav neoprénové ochranné hadice se soupravou pro upevnění k pražci</t>
  </si>
  <si>
    <t>-1281668351</t>
  </si>
  <si>
    <t>67</t>
  </si>
  <si>
    <t>7594105310</t>
  </si>
  <si>
    <t>Montáž lanového propojení kolejnicového na dřevěné pražce do 2,9 m</t>
  </si>
  <si>
    <t>905710686</t>
  </si>
  <si>
    <t>Montáž lanového propojení kolejnicového na dřevěné pražce do 2,9 m - příčné nebo podélné propojení kolejnic přímých kolejí a na výhybkách; usazení pražců mezi souběžnými kolejemi nebo podél koleje; připevnění lanového propojení na pražce nebo montážní trámky</t>
  </si>
  <si>
    <t>68</t>
  </si>
  <si>
    <t>7594107310</t>
  </si>
  <si>
    <t>Demontáž kolejnicového lanového propojení z dřevěných pražců</t>
  </si>
  <si>
    <t>-793647264</t>
  </si>
  <si>
    <t>69</t>
  </si>
  <si>
    <t>5907055020</t>
  </si>
  <si>
    <t>Vrtání kolejnic otvor o průměru přes 10 do 23 mm</t>
  </si>
  <si>
    <t>170650324</t>
  </si>
  <si>
    <t>Vrtání kolejnic otvor o průměru přes 10 do 23 mm. Poznámka: 1. V cenách jsou započteny náklady na manipulaci podložení, označení a provedení vrtu ve stojině kolejnice.</t>
  </si>
  <si>
    <t>Poznámka k souboru cen:_x000d_
1. V cenách jsou započteny náklady na manipulaci podložení, označení a provedení vrtu ve stojině kolejnice.</t>
  </si>
  <si>
    <t>70</t>
  </si>
  <si>
    <t>7497651010</t>
  </si>
  <si>
    <t>HZS na trakčním vedení</t>
  </si>
  <si>
    <t>hod</t>
  </si>
  <si>
    <t>931416012</t>
  </si>
  <si>
    <t>SO 1.2 - Materiál objednatele v.č. 486 a/b</t>
  </si>
  <si>
    <t>5961157025</t>
  </si>
  <si>
    <t>Jazyk výhybky křižovatkové CS49 1:9-190 vnější levý přímý 7820 mm</t>
  </si>
  <si>
    <t>751151013</t>
  </si>
  <si>
    <t>5961157020</t>
  </si>
  <si>
    <t>Jazyk výhybky křižovatkové CS49 1:9-190 vnější pravý přímý 7820 mm</t>
  </si>
  <si>
    <t>-504407544</t>
  </si>
  <si>
    <t>5961157035</t>
  </si>
  <si>
    <t>Jazyk výhybky křižovatkové CS49 1:9-190 vnitřní levý ohnutý 9268 mm</t>
  </si>
  <si>
    <t>-1224169256</t>
  </si>
  <si>
    <t>5961157030</t>
  </si>
  <si>
    <t>Jazyk výhybky křižovatkové CS49 1:9-190 vnitřní pravý ohnutý 9268 mm</t>
  </si>
  <si>
    <t>1773752030</t>
  </si>
  <si>
    <t>R5961157060</t>
  </si>
  <si>
    <t>Jazyk prodloužený výhybky křižovatkové CS49 1:9-190 levý ohnutý 9268 mm+700 mm</t>
  </si>
  <si>
    <t>1638172235</t>
  </si>
  <si>
    <t xml:space="preserve">Jazyk CS49 1:9-190 levý ohnutý 9268 mm+700 mm
</t>
  </si>
  <si>
    <t>R5961157065</t>
  </si>
  <si>
    <t>Jazyk prodloužený výhybky křižovatkové CS49 1:9-190 pravý ohnutý 9268 mm+700 mm</t>
  </si>
  <si>
    <t>1859086755</t>
  </si>
  <si>
    <t>Jazyk výhybky křižovatkové CS49 1:9-190 pravý ohnutý 9268 mm+700 mm</t>
  </si>
  <si>
    <t>R5961158060</t>
  </si>
  <si>
    <t>Opornice prodloužená výhybky křižovatkové CS49 1:9-190 levá ohnutá 10642 mm+1400 mm</t>
  </si>
  <si>
    <t>2083495797</t>
  </si>
  <si>
    <t>Opornice výhybky křižovatkové CS49 1:9-190 levá ohnutá 10642 mm+1400 mm</t>
  </si>
  <si>
    <t>R5961158065</t>
  </si>
  <si>
    <t>Opornice prodloužená výhybky křižovatkové CS49 1:9-190 pravá ohnutá 10642 mm+1400 mm</t>
  </si>
  <si>
    <t>1676479088</t>
  </si>
  <si>
    <t>Opornice výhybky křižovatkové CS49 1:9-190 pravá ohnutá 10642 mm+1400 mm</t>
  </si>
  <si>
    <t>5961158020</t>
  </si>
  <si>
    <t>Opornice výhybky křižovatkové CS49 1:9-190 vnitřní pravá přímá 9196 mm</t>
  </si>
  <si>
    <t>1435682793</t>
  </si>
  <si>
    <t>5961158025</t>
  </si>
  <si>
    <t>Opornice výhybky křižovatkové CS49 1:9-190 vnitřní levá přímá 9196 mm</t>
  </si>
  <si>
    <t>1532282414</t>
  </si>
  <si>
    <t>5961158030</t>
  </si>
  <si>
    <t>Opornice výhybky křižovatkové CS49 1:9-190 vnější pravá ohnutá 10642 mm</t>
  </si>
  <si>
    <t>-1040556798</t>
  </si>
  <si>
    <t>5961158035</t>
  </si>
  <si>
    <t>Opornice výhybky křižovatkové CS49 1:9-190 vnější levá ohnutá 10642 mm</t>
  </si>
  <si>
    <t>-97699551</t>
  </si>
  <si>
    <t>5961159035</t>
  </si>
  <si>
    <t>Srdcovka výhybky křižovatkové dvojitá CS49 1:9-190</t>
  </si>
  <si>
    <t>997553315</t>
  </si>
  <si>
    <t>5961148120</t>
  </si>
  <si>
    <t>Srdcovka prodloužená JS49 1:9-190 pravá o 1400 mm</t>
  </si>
  <si>
    <t>-456774497</t>
  </si>
  <si>
    <t>5961148125</t>
  </si>
  <si>
    <t>Srdcovka prodloužená JS49 1:9-190 levá o 1400 mm</t>
  </si>
  <si>
    <t>-1794028154</t>
  </si>
  <si>
    <t>5961173175</t>
  </si>
  <si>
    <t>Součásti hákového závěru výhybky křižovatkové CS49 1:9-190 Svěrací čelist pravá vnější</t>
  </si>
  <si>
    <t>677069799</t>
  </si>
  <si>
    <t>5961173180</t>
  </si>
  <si>
    <t>Součásti hákového závěru výhybky křižovatkové CS49 1:9-190 Svěrací čelist levá vnější</t>
  </si>
  <si>
    <t>267883973</t>
  </si>
  <si>
    <t>5961173185</t>
  </si>
  <si>
    <t>Součásti hákového závěru výhybky křižovatkové CS49 1:9-190 Svěrací čelist pravá vnitřní</t>
  </si>
  <si>
    <t>-417042532</t>
  </si>
  <si>
    <t>5961173190</t>
  </si>
  <si>
    <t>Součásti hákového závěru výhybky křižovatkové CS49 1:9-190 Svěrací čelist levá vnitřní</t>
  </si>
  <si>
    <t>255599354</t>
  </si>
  <si>
    <t>5961173120</t>
  </si>
  <si>
    <t>Součásti hákového závěru výhybky křižovatkové CS49 1:9-190 Závěrový hák vnější 240x260</t>
  </si>
  <si>
    <t>-1145676492</t>
  </si>
  <si>
    <t>5961173125</t>
  </si>
  <si>
    <t>Součásti hákového závěru výhybky křižovatkové CS49 1:9-190 Závěrový hák vnitřní 240x260 pravý</t>
  </si>
  <si>
    <t>-555554477</t>
  </si>
  <si>
    <t>5961173130</t>
  </si>
  <si>
    <t>Součásti hákového závěru výhybky křižovatkové CS49 1:9-190 Závěrový hák vnitřní 240x260 levý</t>
  </si>
  <si>
    <t>-881180263</t>
  </si>
  <si>
    <t>5961173135</t>
  </si>
  <si>
    <t>Součásti hákového závěru výhybky křižovatkové CS49 1:9-190 Spojovací tyč S1 vnější 873 pravá</t>
  </si>
  <si>
    <t>-990325547</t>
  </si>
  <si>
    <t>5961173140</t>
  </si>
  <si>
    <t>Součásti hákového závěru výhybky křižovatkové CS49 1:9-190 Spojovací tyč S1 vnější 873 levá</t>
  </si>
  <si>
    <t>-1636582835</t>
  </si>
  <si>
    <t>5961173145</t>
  </si>
  <si>
    <t>Součásti hákového závěru výhybky křižovatkové CS49 1:9-190 Spojovací tyč S2 vnitřní izolovaná 206 mm</t>
  </si>
  <si>
    <t>1629106930</t>
  </si>
  <si>
    <t>5961173150</t>
  </si>
  <si>
    <t>Součásti hákového závěru výhybky křižovatkové CS49 1:9-190 Pojistná spojnice S3 /973-989/</t>
  </si>
  <si>
    <t>-361805008</t>
  </si>
  <si>
    <t>5961173155</t>
  </si>
  <si>
    <t>Součásti hákového závěru výhybky křižovatkové CS49 1:9-190 Táhlo T /1496mm/</t>
  </si>
  <si>
    <t>1147930995</t>
  </si>
  <si>
    <t>5961172120</t>
  </si>
  <si>
    <t>Součásti hákového závěru výhybky jednoduché JS49 1:7,5-190, 1:9-190, 1:9-300, 1:11-300 a 1:12-500 Táhlo 1907-2042 regulovatelné pro výh. 1:7,5 až 1:12</t>
  </si>
  <si>
    <t>-110034308</t>
  </si>
  <si>
    <t>R596110006</t>
  </si>
  <si>
    <t>Stojan s úhlovou pákou P1 a roubíkem</t>
  </si>
  <si>
    <t>ks</t>
  </si>
  <si>
    <t>-2113668731</t>
  </si>
  <si>
    <t>R596110005</t>
  </si>
  <si>
    <t xml:space="preserve">Kroužek vložkový ø 50/26-10 mm CS1:9-190 </t>
  </si>
  <si>
    <t>1312306925</t>
  </si>
  <si>
    <t>R596110007</t>
  </si>
  <si>
    <t>Roubík tv. S49 ø 30/25-95+3 mm dlouhý CS1:9-190 (pro pojistnou spojnici)</t>
  </si>
  <si>
    <t>-1938278929</t>
  </si>
  <si>
    <t>R596110008</t>
  </si>
  <si>
    <t>Roubík tv. S49 ø 30/25-95+7 mm dlouhý CS1:9-190 (ke spojení spojovací tyče S1 se spojovací tyčí S2 a vnitřním hákem)</t>
  </si>
  <si>
    <t>474721161</t>
  </si>
  <si>
    <t>R596110009</t>
  </si>
  <si>
    <t>Roubík tv. S49 ø 30/25-70+7 mm dlouhý CS1:9-190 (ke spojení úhlové páky a stavěcího soutyčí)</t>
  </si>
  <si>
    <t>1314086352</t>
  </si>
  <si>
    <t>R596110010</t>
  </si>
  <si>
    <t>Roubík tv. S49 ø 30/25-80+7 mm dlouhý CS1:9-190 (ke spojení úhlové páky a táhla T)</t>
  </si>
  <si>
    <t>-1684350249</t>
  </si>
  <si>
    <t>R596110001</t>
  </si>
  <si>
    <t>Podladnice S49 CS 1:9-190 č. 495</t>
  </si>
  <si>
    <t>1925195761</t>
  </si>
  <si>
    <t>R596110002</t>
  </si>
  <si>
    <t>Podladnice S49 CS 1:9-190 č. 496</t>
  </si>
  <si>
    <t>1572664900</t>
  </si>
  <si>
    <t>R596110003</t>
  </si>
  <si>
    <t>Podladnice S49 CS 1:9-190 č. 497</t>
  </si>
  <si>
    <t>-387559344</t>
  </si>
  <si>
    <t>R596110004</t>
  </si>
  <si>
    <t>Podladnice S49 CS 1:9-190 č. 498</t>
  </si>
  <si>
    <t>-563888686</t>
  </si>
  <si>
    <t>5961160005</t>
  </si>
  <si>
    <t xml:space="preserve">Přídržnice Kn60 výhybky křižovatkové jednoduché srdcovky CS49 1:9-190  3 800 mm</t>
  </si>
  <si>
    <t>-2040305054</t>
  </si>
  <si>
    <t>5961160020</t>
  </si>
  <si>
    <t xml:space="preserve">Přídržnice Kn60 výhybky křižovatkové dvojité srdcovky CS49 1:9-190   2200 mm</t>
  </si>
  <si>
    <t>976607853</t>
  </si>
  <si>
    <t>5957201010</t>
  </si>
  <si>
    <t>Kolejnice užité tv. S49</t>
  </si>
  <si>
    <t>1181096392</t>
  </si>
  <si>
    <t>5957110030</t>
  </si>
  <si>
    <t>Kolejnice tv. 49 E 1, třídy R260</t>
  </si>
  <si>
    <t>730329557</t>
  </si>
  <si>
    <t>SO 1.3 - Oprava výhybky č. 484</t>
  </si>
  <si>
    <t>5911011020</t>
  </si>
  <si>
    <t>Výměna jazyků a opornic výhybky jednoduché s jedním hákovým závěrem soustavy S49</t>
  </si>
  <si>
    <t>1031789621</t>
  </si>
  <si>
    <t>Výměna jazyků a opornic výhybky jednoduché s jedním hákovým závěrem soustavy S49. Poznámka: 1. V cenách jsou započteny náklady na zřízení nebo demontáž prozatímních styků, demontáž upevňovadel, závěru a dílů, výměnu a montáž dílů, úpravu pryžových podložek a dilatačních spár, montáž závěru a upevňovadel, seřízení závěru, provedení západkové zkoušky a ošetření součástí mazivem. 2. V cenách nejsou započteny náklady na dodávku dílů, dělení kolejnic, zřízení svaru, demontáž a montáž opěrek a styků.</t>
  </si>
  <si>
    <t>Poznámka k souboru cen:_x000d_
1. V cenách jsou započteny náklady na zřízení nebo demontáž prozatímních styků, demontáž upevňovadel, závěru a dílů, výměnu a montáž dílů, úpravu pryžových podložek a dilatačních spár, montáž závěru a upevňovadel, seřízení závěru, provedení západkové zkoušky a ošetření součástí mazivem. 2. V cenách nejsou započteny náklady na dodávku dílů, dělení kolejnic, zřízení svaru, demontáž a montáž opěrek a styků.</t>
  </si>
  <si>
    <t>Poznámka k položce:_x000d_
Délka jazyků + opornic=m</t>
  </si>
  <si>
    <t>2*11,4"opornice"</t>
  </si>
  <si>
    <t>2*10,2"jazyky"</t>
  </si>
  <si>
    <t>-806284817</t>
  </si>
  <si>
    <t>Poznámka k souboru cen:_x000d_
1. V cenách jsou započteny náklady na demontáž a naložení na dopravní prostředek.</t>
  </si>
  <si>
    <t>1833884200</t>
  </si>
  <si>
    <t>Poznámka k souboru cen:_x000d_
1. V cenách jsou započteny náklady na montáž a ošetření součásti mazivem. 2. V cenách nejsou obsaženy náklady na dodávku materiálu.</t>
  </si>
  <si>
    <t>1169842774</t>
  </si>
  <si>
    <t>1472758283</t>
  </si>
  <si>
    <t>-297498269</t>
  </si>
  <si>
    <t>7*2"abnormální šroub M24x85mm"</t>
  </si>
  <si>
    <t>-1830930093</t>
  </si>
  <si>
    <t>76+24"jedná se o šroub T10"</t>
  </si>
  <si>
    <t>5910131030</t>
  </si>
  <si>
    <t>Montáž zádržné opěrky na jazyk i opornici</t>
  </si>
  <si>
    <t>pár</t>
  </si>
  <si>
    <t>-750276098</t>
  </si>
  <si>
    <t>Montáž zádržné opěrky na jazyk i opornici. Poznámka: 1. V cenách jsou započteny náklady na montáž. 2. V cenách nejsou obsaženy náklady na dodávku materiálu a vrtání otvorů.</t>
  </si>
  <si>
    <t>Poznámka k souboru cen:_x000d_
1. V cenách jsou započteny náklady na montáž. 2. V cenách nejsou obsaženy náklady na dodávku materiálu a vrtání otvorů.</t>
  </si>
  <si>
    <t>-24536240</t>
  </si>
  <si>
    <t>Poznámka k souboru cen:_x000d_
1. V cenách jsou započteny náklady na manipulaci podložení, označení a provedení řezu kolejnice.</t>
  </si>
  <si>
    <t>-699498107</t>
  </si>
  <si>
    <t>-1755037750</t>
  </si>
  <si>
    <t>Poznámka k souboru cen:_x000d_
1. V cenách jsou započteny náklady na zřízení a demontáž prozatímních styků, montáž dílu a upevňovadel, ošetření součástí mazivem a provedení západkové zkoušky. 2. V cenách nejsou obsaženy náklady na dodávku materiálu, dělení kolejnic, zřízení svaru, demontáž a montáž styků.</t>
  </si>
  <si>
    <t>26198101</t>
  </si>
  <si>
    <t>Poznámka k souboru cen:_x000d_
1. V cenách jsou započteny náklady na montáž nebo demontáž prozatímních styků, demontáž upevňovadel, přídržnice a kolejnice, výměnu kolejnice, montáž přídržnice a upevňovadel, úpravu a vymezení šířky žlábku a ošetření součástí mazivem. 2. V cenách nejsou obsaženy náklady na dodávku materiálu, dělení kolejnic, zřízení svaru, demontáž a montáž styků.</t>
  </si>
  <si>
    <t>4,8</t>
  </si>
  <si>
    <t>5911121130</t>
  </si>
  <si>
    <t>Výměna kolejnice u přídržnice typ Kn60 ohnuté soustavy S49</t>
  </si>
  <si>
    <t>-1007940371</t>
  </si>
  <si>
    <t>Výměna kolejnice u přídržnice typ Kn60 ohnuté soustavy S49. Poznámka: 1. V cenách jsou započteny náklady na montáž nebo demontáž prozatímních styků, demontáž upevňovadel, přídržnice a kolejnice, výměnu kolejnice, montáž přídržnice a upevňovadel, úpravu a vymezení šířky žlábku a ošetření součástí mazivem. 2. V cenách nejsou obsaženy náklady na dodávku materiálu, dělení kolejnic, zřízení svaru, demontáž a montáž styků.</t>
  </si>
  <si>
    <t>-746473687</t>
  </si>
  <si>
    <t>Poznámka k souboru cen:_x000d_
1. V cenách jsou započteny náklady na výměnu, demontáž nebo montáž vniřní spojky a/nebo celého styku a ošetření součástí mazivem. U přechodových spojek se použije položka s větším tvarem. 2. V cenách nejsou obsaženy náklady na dodávku materiálu.</t>
  </si>
  <si>
    <t>5907015040</t>
  </si>
  <si>
    <t>Ojedinělá výměna kolejnic stávající upevnění tv. S49 rozdělení "d"</t>
  </si>
  <si>
    <t>1091603106</t>
  </si>
  <si>
    <t>Ojedinělá výměna kolejnic stávající upevnění tv. S49 rozdělení "d".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</si>
  <si>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Poznámka k souboru cen:_x000d_
1. V cenách jsou započteny náklady na demontáž upevňovadel, výměnu kolejnic, dílů a součástí, úpravu dilatačních spár, pryžových podložek, montáž upevňovadel, zřízení nebo demontáž prozatímních styků a ošetření součástí mazivem. 2. V cenách nejsou započteny náklady na dělení kolejnic, zřízení svaru, demontáž nebo montáž styků.</t>
  </si>
  <si>
    <t>Poznámka k položce:_x000d_
Metr kolejnice=m</t>
  </si>
  <si>
    <t>8,9*2"před ZV"</t>
  </si>
  <si>
    <t>9,7*4"středové kolejnice"</t>
  </si>
  <si>
    <t>815902179</t>
  </si>
  <si>
    <t>Poznámka k souboru cen:_x000d_
1. V cenách jsou započteny náklady na demontáž, výměnu a montáž, ošetření součástí mazivem a naložení výzisku na dopravní prostředek. 2. V cenách nejsou obsaženy náklady na vrtání pražce a dodávku materiálu.</t>
  </si>
  <si>
    <t>14*2</t>
  </si>
  <si>
    <t>5908052010</t>
  </si>
  <si>
    <t>Výměna podložky pryžové pod patu kolejnice</t>
  </si>
  <si>
    <t>-235457561</t>
  </si>
  <si>
    <t>Výměna podložky pryžové pod patu kolejnice. Poznámka: 1. V cenách jsou započteny náklady na demontáž upevňovadel, výměnu součásti, montáž upevňovadel a ošetření součástí mazivem. 2. V cenách nejsou obsaženy náklady na dodávku materiálu.</t>
  </si>
  <si>
    <t>18*4+6*4</t>
  </si>
  <si>
    <t>-1600023280</t>
  </si>
  <si>
    <t>76</t>
  </si>
  <si>
    <t>1448739539</t>
  </si>
  <si>
    <t>2033112166</t>
  </si>
  <si>
    <t>6*2+6*2</t>
  </si>
  <si>
    <t>-1517513529</t>
  </si>
  <si>
    <t>14*4</t>
  </si>
  <si>
    <t>-909248626</t>
  </si>
  <si>
    <t>14*2+18*4+6*4</t>
  </si>
  <si>
    <t>996798262</t>
  </si>
  <si>
    <t>76+24+14</t>
  </si>
  <si>
    <t>5958134115</t>
  </si>
  <si>
    <t>Součásti upevňovací matice M24</t>
  </si>
  <si>
    <t>1460625787</t>
  </si>
  <si>
    <t>5961170060</t>
  </si>
  <si>
    <t>Zádržná opěrka proti putování pro jazyk S49 R190 ohnutý</t>
  </si>
  <si>
    <t>1155040134</t>
  </si>
  <si>
    <t>5961170065</t>
  </si>
  <si>
    <t>Zádržná opěrka proti putování pro jazyk S49 R190 přímý</t>
  </si>
  <si>
    <t>-1435858250</t>
  </si>
  <si>
    <t>5961170157</t>
  </si>
  <si>
    <t>Zádržná opěrka proti putování pro opornici S49 R190 ohnutou</t>
  </si>
  <si>
    <t>1412751433</t>
  </si>
  <si>
    <t>5961170158</t>
  </si>
  <si>
    <t>Zádržná opěrka proti putování pro opornici S49 R190 přímou</t>
  </si>
  <si>
    <t>372866383</t>
  </si>
  <si>
    <t>5911319020</t>
  </si>
  <si>
    <t>Výměna spojovací tyče hákového závěru výhybky jednoduché soustavy S49</t>
  </si>
  <si>
    <t>82834373</t>
  </si>
  <si>
    <t>Výměna spojovací tyče hákového závěru výhybky jednoduché soustavy S49. Poznámka: 1. V cenách jsou započteny náklady na demontáž včetně závěru, případnou úpravu otvorů a roubíků, výměna, montáž součásti, seřízení a přezkoušení chodu závěru, provedení západkové zkoušky a ošetření součástí mazivem. 2. V cenách nejsou obsaženy náklady na dodávku materiálu.</t>
  </si>
  <si>
    <t>Poznámka k souboru cen:_x000d_
1. V cenách jsou započteny náklady na demontáž včetně závěru, případnou úpravu otvorů a roubíků, výměna, montáž součásti, seřízení a přezkoušení chodu závěru, provedení západkové zkoušky a ošetření součástí mazivem. 2. V cenách nejsou obsaženy náklady na dodávku materiálu.</t>
  </si>
  <si>
    <t>5911329020</t>
  </si>
  <si>
    <t>Výměna soutyčí hákových závěrů výhybky jednoduché soustavy S49</t>
  </si>
  <si>
    <t>-1255655943</t>
  </si>
  <si>
    <t>Výměna soutyčí hákových závěrů výhybky jednoduché soustavy S49. Poznámka: 1. V cenách jsou započteny náklady na demontáž včetně části závěru, úpravu otvorů nebo roubíků, navaření, obroušení, osazení a montáž součásti, seřízení a přezkoušení chodu závěru, provedení západkové zkoušky a ošetření součástí mazivem. 2. V cenách nejsou obsaženy náklady na dodávku materiálu.</t>
  </si>
  <si>
    <t>Poznámka k souboru cen:_x000d_
1. V cenách jsou započteny náklady na demontáž včetně části závěru, úpravu otvorů nebo roubíků, navaření, obroušení, osazení a montáž součásti, seřízení a přezkoušení chodu závěru, provedení západkové zkoušky a ošetření součástí mazivem. 2. V cenách nejsou obsaženy náklady na dodávku materiálu.</t>
  </si>
  <si>
    <t>5910020130</t>
  </si>
  <si>
    <t>Svařování kolejnic termitem plný předehřev standardní spára svar jednotlivý tv. S49</t>
  </si>
  <si>
    <t>1515015428</t>
  </si>
  <si>
    <t>Svařování kolejnic termitem plný předehřev standardní spára svar jednotlivý tv. S49. Poznámka: 1. V cenách jsou započteny náklady na vybrání kameniva z mezipražcového prostoru, demontáž upevňovadel, směrové a výškové vyrovnání kolejnic, provedení svaru, montáž upevňovadel, vizuální kontrola, měření geometrie svaru. 2. V cenách nejsou obsaženy náklady na kontrolu svaru ultrazvukem, podbití pražců a demontáž styku.</t>
  </si>
  <si>
    <t>Poznámka k souboru cen:_x000d_
1. V cenách jsou započteny náklady na vybrání kameniva z mezipražcového prostoru, demontáž upevňovadel, směrové a výškové vyrovnání kolejnic, provedení svaru, montáž upevňovadel, vizuální kontrola, měření geometrie svaru. 2. V cenách nejsou obsaženy náklady na kontrolu svaru ultrazvukem, podbití pražců a demontáž styku.</t>
  </si>
  <si>
    <t>-1163255203</t>
  </si>
  <si>
    <t>Poznámka k souboru cen:_x000d_
1. V cenách jsou započteny náklady na uvolnění dílů výhybky a jejich rovnoměrné prodloužení nebo zkrácení. 2. V cenách nejsou obsaženy náklady na demontáž spojek.</t>
  </si>
  <si>
    <t>-1146569693</t>
  </si>
  <si>
    <t>5910040320</t>
  </si>
  <si>
    <t>Umožnění volné dilatace kolejnice demontáž upevňovadel s osazením kluzných podložek rozdělení pražců "d"</t>
  </si>
  <si>
    <t>-1177651569</t>
  </si>
  <si>
    <t>Umožnění volné dilatace kolejnice demontáž upevňovadel s osazením kluzných podložek rozdělení pražců "d". Poznámka: 1. V cenách jsou započteny náklady na uvolnění, demontáž a rovnoměrné prodloužení nebo zkrácení kolejnice, vyznačení značek a vedení dokumentace. 2. V cenách nejsou obsaženy náklady na demontáž kolejnicových spojek.</t>
  </si>
  <si>
    <t>60*2</t>
  </si>
  <si>
    <t>5910040420</t>
  </si>
  <si>
    <t>Umožnění volné dilatace kolejnice montáž upevňovadel s odstraněním kluzných podložek rozdělení pražců "d"</t>
  </si>
  <si>
    <t>1006040220</t>
  </si>
  <si>
    <t>Umožnění volné dilatace kolejnice montáž upevňovadel s odstraněním kluzných podložek rozdělení pražců "d". Poznámka: 1. V cenách jsou započteny náklady na uvolnění, demontáž a rovnoměrné prodloužení nebo zkrácení kolejnice, vyznačení značek a vedení dokumentace. 2. V cenách nejsou obsaženy náklady na demontáž kolejnicových spojek.</t>
  </si>
  <si>
    <t>-721475746</t>
  </si>
  <si>
    <t>1087013649</t>
  </si>
  <si>
    <t>1757400624</t>
  </si>
  <si>
    <t>60*0,15</t>
  </si>
  <si>
    <t>-1377656228</t>
  </si>
  <si>
    <t>-2032636266</t>
  </si>
  <si>
    <t>(4,500+9)*1,241</t>
  </si>
  <si>
    <t>1853610048</t>
  </si>
  <si>
    <t>Poznámka k souboru cen:_x000d_
1. V ceně jsou započteny náklady na úpravu příčného profilu kolejnic výhybky včetně jazyků a srdcovky. Cena platí pro ruční nebo strojní broušení, frézování a hoblování, pro opracování celé šíře pojížděné plochy a minimální hloubku úběru materiálu 0,25mm a max. 1 mm. Broušení mimo tyto kritéria se oceňují položkami opravného broušení. 2. U ručního broušení cena neobsahuje náklady na pořízení diagnostiky skenováním, které se oceňuje položkou z VRN.</t>
  </si>
  <si>
    <t>-1857630723</t>
  </si>
  <si>
    <t>Poznámka k souboru cen:_x000d_
1. V cenách jsou započteny náklady na odstranění vznikajících převalků, povrchových vad a měření profilu srdcovky šablonou.</t>
  </si>
  <si>
    <t>5913035110</t>
  </si>
  <si>
    <t>Demontáž celopryžové přejezdové konstrukce málo zatížené ve výhybce část vnější a vnitřní bez závěrných zídek</t>
  </si>
  <si>
    <t>628911810</t>
  </si>
  <si>
    <t>Demontáž celopryžové přejezdové konstrukce málo zatížené ve výhybce část vnější a vnitřní bez závěrných zídek. Poznámka: 1. V cenách jsou započteny náklady na demontáž konstrukce, naložení na dopravní prostředek.</t>
  </si>
  <si>
    <t>5,1*0,9</t>
  </si>
  <si>
    <t>5913025130</t>
  </si>
  <si>
    <t>Demontáž dílů přejezdu celopryžového ve výhybce náběhový klín</t>
  </si>
  <si>
    <t>1849241758</t>
  </si>
  <si>
    <t>Demontáž dílů přejezdu celopryžového ve výhybce náběhový klín. Poznámka: 1. V cenách jsou započteny náklady na demontáž a naložení dílů na dopravní prostředek.</t>
  </si>
  <si>
    <t>5913030130</t>
  </si>
  <si>
    <t>Montáž dílů přejezdu celopryžového ve výhybce náběhový klín</t>
  </si>
  <si>
    <t>1930532949</t>
  </si>
  <si>
    <t>Montáž dílů přejezdu celopryžového ve výhybce náběhový klín. Poznámka: 1. V cenách jsou započteny náklady na montáž dílů. 2. V cenách nejsou obsaženy náklady na dodávku materiálu.</t>
  </si>
  <si>
    <t>5913040110</t>
  </si>
  <si>
    <t>Montáž celopryžové přejezdové konstrukce málo zatížené ve výhybce část vnější a vnitřní bez závěrných zídek</t>
  </si>
  <si>
    <t>-346771978</t>
  </si>
  <si>
    <t>Montáž celopryžové přejezdové konstrukce málo zatížené ve výhybce část vnější a vnitřní bez závěrných zídek. Poznámka: 1. V cenách jsou započteny náklady na montáž konstrukce. 2. V cenách nejsou obsaženy náklady na dodávku materiálu.</t>
  </si>
  <si>
    <t>527154126</t>
  </si>
  <si>
    <t>-2062948503</t>
  </si>
  <si>
    <t>658388576</t>
  </si>
  <si>
    <t>13,500*1,241"doprava kameniva"</t>
  </si>
  <si>
    <t>234819376</t>
  </si>
  <si>
    <t>1,0"doprava drobného kolejiva"</t>
  </si>
  <si>
    <t>383469801</t>
  </si>
  <si>
    <t>-739686174</t>
  </si>
  <si>
    <t>7,5"doprava výhybkových součástí"</t>
  </si>
  <si>
    <t>1038379530</t>
  </si>
  <si>
    <t>7497351560</t>
  </si>
  <si>
    <t>Montáž přímého ukolejnění na elektrizovaných tratích nebo v kolejových obvodech</t>
  </si>
  <si>
    <t>-832760680</t>
  </si>
  <si>
    <t>7497371630</t>
  </si>
  <si>
    <t>Demontáže zařízení trakčního vedení svodu propojení nebo ukolejnění na elektrizovaných tratích nebo v kolejových obvodech</t>
  </si>
  <si>
    <t>17326062</t>
  </si>
  <si>
    <t>Demontáže zařízení trakčního vedení svodu propojení nebo ukolejnění na elektrizovaných tratích nebo v kolejových obvodech - demontáž stávajícího zařízení se všemi pomocnými doplňujícími úpravami</t>
  </si>
  <si>
    <t>SO 1.4 - Materiál objednatele v.č. 484</t>
  </si>
  <si>
    <t>5961118180</t>
  </si>
  <si>
    <t>Jazyk prodloužený J49 1:7,5-190-I ohnutý levý 10658 mm+700mm</t>
  </si>
  <si>
    <t>-287271302</t>
  </si>
  <si>
    <t>5961118185</t>
  </si>
  <si>
    <t>Jazyk prodloužený J49 1:7,5-190-I ohnutý pravý 10658 mm+700mm</t>
  </si>
  <si>
    <t>-575939159</t>
  </si>
  <si>
    <t>5961119190</t>
  </si>
  <si>
    <t>Opornice prodloužená J49 1:7,5-190-I ohnutá pravá 11456 mm+14000mm</t>
  </si>
  <si>
    <t>2080012742</t>
  </si>
  <si>
    <t>5961119195</t>
  </si>
  <si>
    <t>Opornice prodloužená J49 1:7,5-190-I ohnutá levá 11456 mm+14000mm</t>
  </si>
  <si>
    <t>993159712</t>
  </si>
  <si>
    <t>5961120005</t>
  </si>
  <si>
    <t>Srdcovka jednoduchá J49 1:7,5-190-I SK pravá (kalený klín)</t>
  </si>
  <si>
    <t>1494504594</t>
  </si>
  <si>
    <t>5961149020</t>
  </si>
  <si>
    <t xml:space="preserve">Přídržnice Kn60 výhybky jednoduché JS49 1:7,5-190  3400 mm přímá pravá</t>
  </si>
  <si>
    <t>-1044579590</t>
  </si>
  <si>
    <t>5961172125</t>
  </si>
  <si>
    <t>Součásti hákového závěru výhybky jednoduché JS49 1:7,5-190, 1:9-190, 1:9-300, 1:11-300 a 1:12-500 Svěrací čelist pro výhybky J S49 1:7,5 až 1:12 pravá</t>
  </si>
  <si>
    <t>-1748926228</t>
  </si>
  <si>
    <t>5961172130</t>
  </si>
  <si>
    <t>Součásti hákového závěru výhybky jednoduché JS49 1:7,5-190, 1:9-190, 1:9-300, 1:11-300 a 1:12-500 Svěrací čelist pro výhybky J S49 1:7,5 až 1:12 levá</t>
  </si>
  <si>
    <t>-346686283</t>
  </si>
  <si>
    <t>5961172110</t>
  </si>
  <si>
    <t>Součásti hákového závěru výhybky jednoduché JS49 1:7,5-190, 1:9-190, 1:9-300, 1:11-300 a 1:12-500 Závěrový hák 240x260 pro výh. 1:7,5 až 1:12</t>
  </si>
  <si>
    <t>-845612699</t>
  </si>
  <si>
    <t>5961172115</t>
  </si>
  <si>
    <t>Součásti hákového závěru výhybky jednoduché JS49 1:7,5-190, 1:9-190, 1:9-300, 1:11-300 a 1:12-500 Spojovací tyč regulovatelná izolovaná 908-948 pro výh. 1:7,5 až 1:12</t>
  </si>
  <si>
    <t>-1173589274</t>
  </si>
  <si>
    <t>-2107772169</t>
  </si>
  <si>
    <t>1233188219</t>
  </si>
  <si>
    <t xml:space="preserve">SO 2 - Oprava koleje č. 1 a přejezdu km 17,512 žst Horní Bříza </t>
  </si>
  <si>
    <t>SO 2.1 - Výměna KR a KL km 17,297 - 17,872</t>
  </si>
  <si>
    <t>5905050080</t>
  </si>
  <si>
    <t>Souvislá výměna KL se snesením KR koleje pražce betonové rozdělení "e"</t>
  </si>
  <si>
    <t>387559472</t>
  </si>
  <si>
    <t>Souvislá výměna KL se snesením KR koleje pražce betonové rozdělení "e". Poznámka: 1. V cenách jsou započteny náklady na odtěžení KL, úpravu sklonu a zhutnění pláně, případné uložení geosyntetika, rozprostření a zhutnění vrstvy kameniva, zdvih KR, úpravu směrového a výškového uspořádání včetně měření mezních stavebních odchylek dle ČSN a technologických veličin a předání tištěných výstupů, úpravu KL do profilu, uložení výzisku na terén nebo jeho naložení na dopravní prostředek. 2. V cenách nejsou obsaženy náklady na vyjmutí a vložení KR, dodávku a doplnění kameniva, následnou úpravu směrového a výškového uspořádání, snížení KL pod patou kolejnice a dopravu výzisku na skládku a skládkovné.</t>
  </si>
  <si>
    <t>Poznámka k souboru cen:_x000d_
1. V cenách jsou započteny náklady na odtěžení KL, úpravu sklonu a zhutnění pláně, případné uložení geosyntetika, rozprostření a zhutnění vrstvy kameniva, zdvih KR, úpravu směrového a výškového uspořádání včetně měření mezních stavebních odchylek dle ČSN a technologických veličin a předání tištěných výstupů, úpravu KL do profilu, uložení výzisku na terén nebo jeho naložení na dopravní prostředek. 2. V cenách nejsou obsaženy náklady na vyjmutí a vložení KR, dodávku a doplnění kameniva, následnou úpravu směrového a výškového uspořádání, snížení KL pod patou kolejnice a dopravu výzisku na skládku a skládkovné.</t>
  </si>
  <si>
    <t>5909032020</t>
  </si>
  <si>
    <t>Přesná úprava GPK koleje směrové a výškové uspořádání pražce betonové</t>
  </si>
  <si>
    <t>-1853395550</t>
  </si>
  <si>
    <t>Přesná úprava GPK koleje směrové a výškové uspořádání pražce betonové. Poznámka: 1. V cenách jsou započteny náklady na úpravu směrového a výškového uspořádání strojní linkou ASP s přesným zaměřením její prostorové polohy, úpravu KL pluhem a měření mezních stavebních odchylek dle ČSN, měření techologických veličin a předání tištěných výstupů objednateli. 2. V cenách nejsou obsaženy náklady na zaměření APK, doplnění a dodávku kameniva a snížení KL pod patou kolejnice.</t>
  </si>
  <si>
    <t>0,06"výběhy+přejezd"</t>
  </si>
  <si>
    <t>5906140220</t>
  </si>
  <si>
    <t>Demontáž kolejového roštu koleje v ose koleje pražce betonové tv. S49 rozdělení "e"</t>
  </si>
  <si>
    <t>-1292290524</t>
  </si>
  <si>
    <t>Demontáž kolejového roštu koleje v ose koleje pražce betonové tv. S49 rozdělení "e".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</si>
  <si>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Poznámka k souboru cen:_x000d_
1. V cenách jsou započteny náklady na případné odstranění kameniva, rozebrání roštu do součástí, manipulaci, naložení výzisku na dopravní prostředek a uložení na úložišti. 2. V cenách nejsou obsaženy náklady na dopravu a vytřídění.</t>
  </si>
  <si>
    <t>5906140095</t>
  </si>
  <si>
    <t>Demontáž kolejového roštu koleje v ose koleje pražce dřevěné tv. S49 rozdělení "e"</t>
  </si>
  <si>
    <t>-106793737</t>
  </si>
  <si>
    <t>Demontáž kolejového roštu koleje v ose koleje pražce dřevěné tv. S49 rozdělení "e".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</si>
  <si>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1172212752</t>
  </si>
  <si>
    <t>1227060062</t>
  </si>
  <si>
    <t>5907015045</t>
  </si>
  <si>
    <t>Ojedinělá výměna kolejnic stávající upevnění tv. S49 rozdělení "u"</t>
  </si>
  <si>
    <t>600187141</t>
  </si>
  <si>
    <t>Ojedinělá výměna kolejnic stávající upevnění tv. S49 rozdělení "u".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</si>
  <si>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2*11+2*5,5</t>
  </si>
  <si>
    <t>5999005030</t>
  </si>
  <si>
    <t>Třídění kolejnic</t>
  </si>
  <si>
    <t>912251100</t>
  </si>
  <si>
    <t>Třídění kolejnic. Poznámka: 1. V cenách jsou započteny náklady na manipulaci, vytřídění a uložení materiálu na úložiště nebo do skladu.</t>
  </si>
  <si>
    <t>Poznámka k souboru cen:_x000d_
1. V cenách jsou započteny náklady na manipulaci, vytřídění a uložení materiálu na úložiště nebo do skladu.</t>
  </si>
  <si>
    <t>1150*0,05</t>
  </si>
  <si>
    <t>5999005010</t>
  </si>
  <si>
    <t>Třídění spojovacích a upevňovacích součástí</t>
  </si>
  <si>
    <t>-2065119770</t>
  </si>
  <si>
    <t>Třídění spojovacích a upevňovacích součástí. Poznámka: 1. V cenách jsou započteny náklady na manipulaci, vytřídění a uložení materiálu na úložiště nebo do skladu.</t>
  </si>
  <si>
    <t>1000*0,025</t>
  </si>
  <si>
    <t>5914120015</t>
  </si>
  <si>
    <t>Demontáž nástupiště úrovňového sypaného v šíři 1 m</t>
  </si>
  <si>
    <t>433439807</t>
  </si>
  <si>
    <t>Demontáž nástupiště úrovňového sypaného v šíři 1 m. Poznámka: 1. V cenách jsou započteny náklady na snesení dílů i zásypu a jejich uložení na plochu nebo naložení na dopravní prostředek a uložení na úložišti.</t>
  </si>
  <si>
    <t>Poznámka k souboru cen:_x000d_
1. V cenách jsou započteny náklady na snesení dílů i zásypu a jejich uložení na plochu nebo naložení na dopravní prostředek a uložení na úložišti.</t>
  </si>
  <si>
    <t>102</t>
  </si>
  <si>
    <t>5914110050</t>
  </si>
  <si>
    <t>Oprava nástupiště sypaného z kameniva úprava v celém profilu</t>
  </si>
  <si>
    <t>-1855665101</t>
  </si>
  <si>
    <t>Oprava nástupiště sypaného z kameniva úprava v celém profilu. Poznámka: 1. V cenách jsou započteny náklady na manipulaci a naložení výzisku kameniva na dopravní prostředek. 2. V cenách nejsou obsaženy náklady na dodávku materiálu.</t>
  </si>
  <si>
    <t>Poznámka k souboru cen:_x000d_
1. V cenách jsou započteny náklady na manipulaci a naložení výzisku kameniva na dopravní prostředek. 2. V cenách nejsou obsaženy náklady na dodávku materiálu.</t>
  </si>
  <si>
    <t>43"mezi 2 a 4. SK"</t>
  </si>
  <si>
    <t>5914120010</t>
  </si>
  <si>
    <t>Demontáž nástupiště úrovňového sypaného v celé šíři</t>
  </si>
  <si>
    <t>-1397871049</t>
  </si>
  <si>
    <t>Demontáž nástupiště úrovňového sypaného v celé šíři. Poznámka: 1. V cenách jsou započteny náklady na snesení dílů i zásypu a jejich uložení na plochu nebo naložení na dopravní prostředek a uložení na úložišti.</t>
  </si>
  <si>
    <t>79"u 1.SK"</t>
  </si>
  <si>
    <t>55"u 3.SK"</t>
  </si>
  <si>
    <t>5905010010</t>
  </si>
  <si>
    <t>Odstranění nánosu nad horní plochou pražce</t>
  </si>
  <si>
    <t>-1323662031</t>
  </si>
  <si>
    <t>Odstranění nánosu nad horní plochou pražce. Poznámka: 1. V cenách jsou započteny náklady na ruční odstranění plevelů a nánosu nad horní plochou pražce, úprava rozrušeného KL, ometení pražců a upevňovadel, rozprostření výzisku na terén nebo naložení na dopravní prostředek.</t>
  </si>
  <si>
    <t>Poznámka k souboru cen:_x000d_
1. V cenách jsou započteny náklady na ruční odstranění plevelů a nánosu nad horní plochou pražce, úprava rozrušeného KL, ometení pražců a upevňovadel, rozprostření výzisku na terén nebo naložení na dopravní prostředek.</t>
  </si>
  <si>
    <t>0,5*79"2. SK levá strana"</t>
  </si>
  <si>
    <t>5913190120</t>
  </si>
  <si>
    <t>Demontáž dřevěných dílů přechodu trámek</t>
  </si>
  <si>
    <t>913916320</t>
  </si>
  <si>
    <t>Demontáž dřevěných dílů přechodu trámek. Poznámka: 1. V cenách jsou započteny náklady na demontáž a naložení na dopravní prostředek.</t>
  </si>
  <si>
    <t>5913190110</t>
  </si>
  <si>
    <t>Demontáž dřevěných dílů přechodu fošna</t>
  </si>
  <si>
    <t>-1563535324</t>
  </si>
  <si>
    <t>Demontáž dřevěných dílů přechodu fošna. Poznámka: 1. V cenách jsou započteny náklady na demontáž a naložení na dopravní prostředek.</t>
  </si>
  <si>
    <t>5913190040</t>
  </si>
  <si>
    <t>Demontáž dřevěných dílů přejezdu náběhový klín</t>
  </si>
  <si>
    <t>37363791</t>
  </si>
  <si>
    <t>Demontáž dřevěných dílů přejezdu náběhový klín. Poznámka: 1. V cenách jsou započteny náklady na demontáž a naložení na dopravní prostředek.</t>
  </si>
  <si>
    <t>5913065020</t>
  </si>
  <si>
    <t>Montáž dílů betonové přejezdové konstrukce v koleji vnitřního panelu</t>
  </si>
  <si>
    <t>1221579770</t>
  </si>
  <si>
    <t>Montáž dílů betonové přejezdové konstrukce v koleji vnitřního panelu. Poznámka: 1. V cenách jsou započteny náklady na montáž dílů. 2. V cenách nejsou obsaženy náklady na dodávku materiálu.</t>
  </si>
  <si>
    <t xml:space="preserve">2"do 2.SK a.SK" </t>
  </si>
  <si>
    <t>5913065030</t>
  </si>
  <si>
    <t>Montáž dílů betonové přejezdové konstrukce v koleji náběhového klínu</t>
  </si>
  <si>
    <t>539161887</t>
  </si>
  <si>
    <t>Montáž dílů betonové přejezdové konstrukce v koleji náběhového klínu. Poznámka: 1. V cenách jsou započteny náklady na montáž dílů. 2. V cenách nejsou obsaženy náklady na dodávku materiálu.</t>
  </si>
  <si>
    <t>5963110010</t>
  </si>
  <si>
    <t>Přejezd Intermont panel 1285x3000x170 ŽPP 1</t>
  </si>
  <si>
    <t>1176505505</t>
  </si>
  <si>
    <t>5963104050</t>
  </si>
  <si>
    <t>Přejezd železobetonový náběhový klín</t>
  </si>
  <si>
    <t>-1200538615</t>
  </si>
  <si>
    <t>-253323941</t>
  </si>
  <si>
    <t>550*3,2*0,35</t>
  </si>
  <si>
    <t>-2115744069</t>
  </si>
  <si>
    <t>616*1,344</t>
  </si>
  <si>
    <t>5906130400</t>
  </si>
  <si>
    <t>Montáž kolejového roštu v ose koleje pražce betonové vystrojené tv. S49 rozdělení "u"</t>
  </si>
  <si>
    <t>20274219</t>
  </si>
  <si>
    <t>Montáž kolejového roštu v ose koleje pražce betonové vystrojené tv. S49 rozdělení "u". Poznámka: 1. V cenách jsou započteny náklady na vrtání pražců dřevěných nevystrojených, manipulaci a montáž KR. 2. V cenách nejsou obsaženy náklady na dodávku materiálu.</t>
  </si>
  <si>
    <t>Poznámka k souboru cen:_x000d_
1. V cenách jsou započteny náklady na vrtání pražců dřevěných nevystrojených, manipulaci a montáž KR. 2. V cenách nejsou obsaženy náklady na dodávku materiálu.</t>
  </si>
  <si>
    <t>763516952</t>
  </si>
  <si>
    <t>5910015020</t>
  </si>
  <si>
    <t>Odtavovací stykové svařování mobilní svářečkou kolejnic nových délky do 150 m tv. S49</t>
  </si>
  <si>
    <t>-1215163426</t>
  </si>
  <si>
    <t>Odtavovací stykové svařování mobilní svářečkou kolejnic nových délky do 150 m tv. S49. Poznámka: 1. V cenách jsou započteny náklady na vybrání kameniva z mezipražcového prostoru, broušení kontaktních ploch, přisunutí kolejnice na svar, vyrovnání a svaření kolejnic, seříznutí svarového výronku v celém profilu kolejnice, obroušení pojížděných ploch, vizuální prohlídka, měření geometrie svaru a vedení výrobní dokumentace. 2. V cenách nejsou obsaženy náklady na kontrolu svaru ultrazvukem, podbití pražců a demontáž styku.</t>
  </si>
  <si>
    <t>Poznámka k souboru cen:_x000d_
1. V cenách jsou započteny náklady na vybrání kameniva z mezipražcového prostoru, broušení kontaktních ploch, přisunutí kolejnice na svar, vyrovnání a svaření kolejnic, seříznutí svarového výronku v celém profilu kolejnice, obroušení pojížděných ploch, vizuální prohlídka, měření geometrie svaru a vedení výrobní dokumentace. 2. V cenách nejsou obsaženy náklady na kontrolu svaru ultrazvukem, podbití pražců a demontáž styku.</t>
  </si>
  <si>
    <t>5910035030</t>
  </si>
  <si>
    <t>Dosažení dovolené upínací teploty v BK prodloužením kolejnicového pásu v koleji tv. S49</t>
  </si>
  <si>
    <t>-1569093035</t>
  </si>
  <si>
    <t>Dosažení dovolené upínací teploty v BK prodloužením kolejnicového pásu v koleji tv. S49.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</si>
  <si>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Poznámka k souboru cen:_x000d_
1. V cenách jsou započteny náklady na montáž a demontáž napínacího zařízení nebo ohřevu kolejnic a udržování potřebného prodloužení kolejnicového pásu. 2. V cenách nejsou obsaženy náklady na demontáž upevňovadel a kolejnicových spojek.</t>
  </si>
  <si>
    <t>-1423117937</t>
  </si>
  <si>
    <t>617*2"od KV2 do KV 10"</t>
  </si>
  <si>
    <t>404187428</t>
  </si>
  <si>
    <t>617*2"od KV 2 do KV10"</t>
  </si>
  <si>
    <t>157784289</t>
  </si>
  <si>
    <t>906*2</t>
  </si>
  <si>
    <t>5958158025</t>
  </si>
  <si>
    <t>Podložka pryžová pod patu kolejnice WS7 149x152x7 (Vossloh)</t>
  </si>
  <si>
    <t>-1722265848</t>
  </si>
  <si>
    <t>28*2</t>
  </si>
  <si>
    <t>1454177788</t>
  </si>
  <si>
    <t>906*4</t>
  </si>
  <si>
    <t>5905020010</t>
  </si>
  <si>
    <t>Oprava stezky strojně s odstraněním drnu a nánosu do 10 cm</t>
  </si>
  <si>
    <t>-1857248222</t>
  </si>
  <si>
    <t>Oprava stezky strojně s odstraněním drnu a nánosu do 10 cm. Poznámka: 1. V cenách jsou započteny náklady na odtěžení nánosu stezky a rozprostření výzisku na terén nebo naložení na dopravní prostředek a úprava povrchu stezky.</t>
  </si>
  <si>
    <t>Poznámka k souboru cen:_x000d_
1. V cenách jsou započteny náklady na odtěžení nánosu stezky a rozprostření výzisku na terén nebo naložení na dopravní prostředek a úprava povrchu stezky.</t>
  </si>
  <si>
    <t>495*1,3"mezi 1 a 3 SK"</t>
  </si>
  <si>
    <t>450*1,3"mezi 1 a 2 SK"</t>
  </si>
  <si>
    <t>5905023020</t>
  </si>
  <si>
    <t>Úprava povrchu stezky rozprostřením štěrkodrtě přes 3 do 5 cm</t>
  </si>
  <si>
    <t>-725777892</t>
  </si>
  <si>
    <t>Úprava povrchu stezky rozprostřením štěrkodrtě přes 3 do 5 cm. Poznámka: 1. V cenách jsou započteny náklady na rozprostření a urovnání kameniva včetně zhutnění povrchu stezky. Platí pro nový i stávající stav. 2. V cenách nejsou obsaženy náklady na dodávku drtě její doplnění a rozprostření.</t>
  </si>
  <si>
    <t>Poznámka k souboru cen:_x000d_
1. V cenách jsou započteny náklady na rozprostření a urovnání kameniva včetně zhutnění povrchu stezky. Platí pro nový i stávající stav. 2. V cenách nejsou obsaženy náklady na dodávku drtě její doplnění a rozprostření.</t>
  </si>
  <si>
    <t>550*1,3"mezi 1 a 3 SK"</t>
  </si>
  <si>
    <t>5905025110</t>
  </si>
  <si>
    <t>Doplnění stezky štěrkodrtí souvislé</t>
  </si>
  <si>
    <t>-1365696781</t>
  </si>
  <si>
    <t>Doplnění stezky štěrkodrtí souvislé. Poznámka: 1. V cenách jsou započteny náklady na doplnění kameniva stezky ojediněle ručně z vozíku nebo souvisle mechanizací z vozíků nebo železničních vozů. 2. V cenách nejsou obsaženy náklady na dodávku kameniva.</t>
  </si>
  <si>
    <t>Poznámka k souboru cen:_x000d_
1. V cenách jsou započteny náklady na doplnění kameniva stezky ojediněle ručně z vozíku nebo souvisle mechanizací z vozíků nebo železničních vozů. 2. V cenách nejsou obsaženy náklady na dodávku kameniva.</t>
  </si>
  <si>
    <t>1300*0,03</t>
  </si>
  <si>
    <t>5955101025</t>
  </si>
  <si>
    <t>Kamenivo drcené drť frakce 4/8</t>
  </si>
  <si>
    <t>-468497636</t>
  </si>
  <si>
    <t>39,000*1,5</t>
  </si>
  <si>
    <t>5915005040</t>
  </si>
  <si>
    <t>Hloubení rýh nebo jam na železničním spodku IV. třídy</t>
  </si>
  <si>
    <t>-641413670</t>
  </si>
  <si>
    <t>Hloubení rýh nebo jam na železničním spodku IV. třídy. Poznámka: 1. V cenách jsou započteny náklady na hloubení a uložení výzisku na terén nebo naložení na dopravní prostředek a uložení na úložišti.</t>
  </si>
  <si>
    <t>Poznámka k souboru cen:_x000d_
1. V cenách jsou započteny náklady na hloubení a uložení výzisku na terén nebo naložení na dopravní prostředek a uložení na úložišti.</t>
  </si>
  <si>
    <t>102*0,35*0,25</t>
  </si>
  <si>
    <t>5914130030</t>
  </si>
  <si>
    <t>Montáž nástupiště úrovňového Tischer</t>
  </si>
  <si>
    <t>-1430016318</t>
  </si>
  <si>
    <t>Montáž nástupiště úrovňového Tischer. Poznámka: 1. V cenách jsou započteny náklady na úpravu terénu, montáž a zásyp podle vzorového listu. 2. V cenách nejsou obsaženy náklady na dodávku materiálu.</t>
  </si>
  <si>
    <t>Poznámka k souboru cen:_x000d_
1. V cenách jsou započteny náklady na úpravu terénu, montáž a zásyp podle vzorového listu. 2. V cenách nejsou obsaženy náklady na dodávku materiálu.</t>
  </si>
  <si>
    <t>5955101020</t>
  </si>
  <si>
    <t>Kamenivo drcené štěrkodrť frakce 0/32</t>
  </si>
  <si>
    <t>51507456</t>
  </si>
  <si>
    <t>2,5*1,5</t>
  </si>
  <si>
    <t>43*1*0,05</t>
  </si>
  <si>
    <t>(102*0,2*1,2)*1,5</t>
  </si>
  <si>
    <t>5964161020</t>
  </si>
  <si>
    <t>Beton lehce zhutnitelný C 25/30;X0 F5 2 395 2 898</t>
  </si>
  <si>
    <t>-1263499542</t>
  </si>
  <si>
    <t>9909000100</t>
  </si>
  <si>
    <t>Poplatek za uložení suti nebo hmot na oficiální skládku</t>
  </si>
  <si>
    <t>-1813481345</t>
  </si>
  <si>
    <t>Poplatek za uložení suti nebo hmot na oficiální skládku Poznámka: V cenách jsou započteny náklady na uložení stavebního odpadu na oficiální skládku.Je třeba zohlednit regionální rozdíly v cenách poplatků za uložení suti a odpadů. Tyto se mohou výrazně lišit s ohledem nejen na region, ale také na množství a druh ukládaného odpadu.</t>
  </si>
  <si>
    <t>(55*3,4*0,2)*1,5" mezi 1 a 3 SK"</t>
  </si>
  <si>
    <t>(54*3,4*0,2)*1,5" mezi 1 a 2 SK"</t>
  </si>
  <si>
    <t>(150*1*0,2)*1,5"odstranění nástupiště"</t>
  </si>
  <si>
    <t>616*1,8+(1196*0,05)*1,5+10,938*1,8"KL+stezky+nástupiště"</t>
  </si>
  <si>
    <t>9909000300</t>
  </si>
  <si>
    <t>Poplatek za likvidaci dřevěných kolejnicových podpor</t>
  </si>
  <si>
    <t>-1396961949</t>
  </si>
  <si>
    <t>Poplatek za likvidaci dřevěných kolejnicových podpor Poznámka: V cenách jsou započteny náklady na uložení stavebního odpadu na oficiální skládku.Je třeba zohlednit regionální rozdíly v cenách poplatků za uložení suti a odpadů. Tyto se mohou výrazně lišit s ohledem nejen na region, ale také na množství a druh ukládaného odpadu.</t>
  </si>
  <si>
    <t>198*0,09</t>
  </si>
  <si>
    <t>-240675968</t>
  </si>
  <si>
    <t>23195614</t>
  </si>
  <si>
    <t>198*0,09"dřevěné pražce"</t>
  </si>
  <si>
    <t>-1328180161</t>
  </si>
  <si>
    <t>Poznámka k souboru cen:_x000d_
Ceny jsou určeny pro dopravu mechanizmů na místo prováděných prací po silnici i po kolejích.V ceně jsou započteny i náklady na zpáteční cestu dopravního prostředku. Měrnou jednotkou je kus přepravovaného stroje.</t>
  </si>
  <si>
    <t>5"2xMHS, ASP, PUŠL, svařovna"</t>
  </si>
  <si>
    <t>9902100300</t>
  </si>
  <si>
    <t xml:space="preserve">Doprava dodávek zhotovitele, dodávek objednatele nebo výzisku mechanizací přes 3,5 t sypanin  do 30 km</t>
  </si>
  <si>
    <t>613606757</t>
  </si>
  <si>
    <t>Doprava dodávek zhotovitele, dodávek objednatele nebo výzisku mechanizací přes 3,5 t sypanin do 30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</si>
  <si>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1374,368+0,4"odvoz odpadů+plastů na skládku"</t>
  </si>
  <si>
    <t>9902200300</t>
  </si>
  <si>
    <t>Doprava dodávek zhotovitele, dodávek objednatele nebo výzisku mechanizací přes 3,5 t objemnějšího kusového materiálu do 30 km</t>
  </si>
  <si>
    <t>-482253242</t>
  </si>
  <si>
    <t>Doprava dodávek zhotovitele, dodávek objednatele nebo výzisku mechanizací přes 3,5 t objemnějšího kusového materiálu do 30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</si>
  <si>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198*0,09"odvoz pražců na skládku"</t>
  </si>
  <si>
    <t>1659213163</t>
  </si>
  <si>
    <t>8,502"doprava betonu"</t>
  </si>
  <si>
    <t>827,904+58,500+42,620" doprava kameniva"</t>
  </si>
  <si>
    <t>-1256831186</t>
  </si>
  <si>
    <t>4,5"doprava drobného kolejiva"</t>
  </si>
  <si>
    <t>1671253426</t>
  </si>
  <si>
    <t>9902200600</t>
  </si>
  <si>
    <t>Doprava dodávek zhotovitele, dodávek objednatele nebo výzisku mechanizací přes 3,5 t objemnějšího kusového materiálu do 80 km</t>
  </si>
  <si>
    <t>1776175384</t>
  </si>
  <si>
    <t>Doprava dodávek zhotovitele, dodávek objednatele nebo výzisku mechanizací přes 3,5 t objemnějšího kusového materiálu do 80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</si>
  <si>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3,110"doprava panelů Intermont"</t>
  </si>
  <si>
    <t>7594307040</t>
  </si>
  <si>
    <t>Demontáž součástí počítače náprav upevňovací kolejnicové čelisti SK 140</t>
  </si>
  <si>
    <t>1407018440</t>
  </si>
  <si>
    <t>7594305040</t>
  </si>
  <si>
    <t>Montáž součástí počítače náprav upevňovací kolejnicové čelisti SK 140</t>
  </si>
  <si>
    <t>2009790938</t>
  </si>
  <si>
    <t>96988342</t>
  </si>
  <si>
    <t>-1190256191</t>
  </si>
  <si>
    <t>SO 2.2 - Oprava přejezdu 2.SK</t>
  </si>
  <si>
    <t>5913035210</t>
  </si>
  <si>
    <t>Demontáž celopryžové přejezdové konstrukce silně zatížené v koleji část vnější a vnitřní bez závěrných zídek</t>
  </si>
  <si>
    <t>1524398217</t>
  </si>
  <si>
    <t>Demontáž celopryžové přejezdové konstrukce silně zatížené v koleji část vnější a vnitřní bez závěrných zídek. Poznámka: 1. V cenách jsou započteny náklady na demontáž konstrukce, naložení na dopravní prostředek.</t>
  </si>
  <si>
    <t>839834465</t>
  </si>
  <si>
    <t>12,000*2,7</t>
  </si>
  <si>
    <t>5908050070</t>
  </si>
  <si>
    <t>Výměna upevnění bezpokladnicového komplety, pryžová podložka a úhlové vodicí vložky nebo boční izolátory</t>
  </si>
  <si>
    <t>-479763213</t>
  </si>
  <si>
    <t>Výměna upevnění bezpokladnicového komplety, pryžová podložka a úhlové vodicí vložky nebo boční izolátory. Poznámka: 1. V cenách jsou započteny náklady na demontáž, výměnu a montáž, ošetření součástí mazivem a naložení výzisku na dopravní prostředek. 2. V cenách nejsou obsaženy náklady na vrtání pražce a dodávku materiálu.</t>
  </si>
  <si>
    <t>21*2</t>
  </si>
  <si>
    <t>5908053210</t>
  </si>
  <si>
    <t>Výměna drobného kolejiva vrtule do pražce</t>
  </si>
  <si>
    <t>864794647</t>
  </si>
  <si>
    <t>Výměna drobného kolejiva vrtule do pražce. Poznámka: 1. V cenách jsou započteny náklady na demontáž upevňovadel, výměnu součásti, montáž upevňovadel a ošetření součástí mazivem. 2. V cenách nejsou obsaženy náklady na dodávku materiálu.</t>
  </si>
  <si>
    <t>21*8</t>
  </si>
  <si>
    <t>-1517788235</t>
  </si>
  <si>
    <t>127486617</t>
  </si>
  <si>
    <t>50*0,3</t>
  </si>
  <si>
    <t>1487755512</t>
  </si>
  <si>
    <t>15,000*1,376</t>
  </si>
  <si>
    <t>5909045010</t>
  </si>
  <si>
    <t>Hutnění kolejového lože koleje nově zřízeného nebo čistého</t>
  </si>
  <si>
    <t>-1784920262</t>
  </si>
  <si>
    <t>Hutnění kolejového lože koleje nově zřízeného nebo čistého. Poznámka: 1. V cenách jsou započteny náklady na kontinuální hutnění mezipražcových prostorů a za hlavami pražců.</t>
  </si>
  <si>
    <t>Poznámka k souboru cen:_x000d_
1. V cenách jsou započteny náklady na kontinuální hutnění mezipražcových prostorů a za hlavami pražců.</t>
  </si>
  <si>
    <t>5913040210</t>
  </si>
  <si>
    <t>Montáž celopryžové přejezdové konstrukce silně zatížené v koleji část vnější a vnitřní bez závěrných zídek</t>
  </si>
  <si>
    <t>44898245</t>
  </si>
  <si>
    <t>Montáž celopryžové přejezdové konstrukce silně zatížené v koleji část vnější a vnitřní bez závěrných zídek. Poznámka: 1. V cenách jsou započteny náklady na montáž konstrukce. 2. V cenách nejsou obsaženy náklady na dodávku materiálu.</t>
  </si>
  <si>
    <t>SO 2.3 - Oprava přejezdu 1.SK</t>
  </si>
  <si>
    <t>-255361022</t>
  </si>
  <si>
    <t>-2109493964</t>
  </si>
  <si>
    <t>486478337</t>
  </si>
  <si>
    <t>1585520892</t>
  </si>
  <si>
    <t>-1400203842</t>
  </si>
  <si>
    <t>1793827496</t>
  </si>
  <si>
    <t>1402215977</t>
  </si>
  <si>
    <t>611285546</t>
  </si>
  <si>
    <t>947075719</t>
  </si>
  <si>
    <t>5913235020</t>
  </si>
  <si>
    <t>Dělení AB komunikace řezáním hloubky do 20 cm</t>
  </si>
  <si>
    <t>185092107</t>
  </si>
  <si>
    <t>Dělení AB komunikace řezáním hloubky do 20 cm. Poznámka: 1. V cenách jsou započteny náklady na provedení úkolu.</t>
  </si>
  <si>
    <t>Poznámka k souboru cen:_x000d_
1. V cenách jsou započteny náklady na provedení úkolu.</t>
  </si>
  <si>
    <t>1,75+1,5</t>
  </si>
  <si>
    <t>5913240020</t>
  </si>
  <si>
    <t>Odstranění AB komunikace odtěžením nebo frézováním hloubky do 20 cm</t>
  </si>
  <si>
    <t>1109969643</t>
  </si>
  <si>
    <t>Odstranění AB komunikace odtěžením nebo frézováním hloubky do 20 cm. Poznámka: 1. V cenách jsou započteny náklady na odtěžení nebo frézování a naložení výzisku na dopravní prostředek.</t>
  </si>
  <si>
    <t>Poznámka k souboru cen:_x000d_
1. V cenách jsou započteny náklady na odtěžení nebo frézování a naložení výzisku na dopravní prostředek.</t>
  </si>
  <si>
    <t>11,5"mezi 1 a 2.SK"</t>
  </si>
  <si>
    <t>13"mezi 1 a 3.SK</t>
  </si>
  <si>
    <t>5913250020</t>
  </si>
  <si>
    <t>Zřízení konstrukce vozovky asfaltobetonové dle vzorového listu Ž těžké - podkladní, ložní a obrusná vrstva tloušťky do 25 cm</t>
  </si>
  <si>
    <t>492987836</t>
  </si>
  <si>
    <t>Zřízení konstrukce vozovky asfaltobetonové dle vzorového listu Ž těžké - podkladní, ložní a obrusná vrstva tloušťky do 25 cm. Poznámka: 1. V cenách jsou započteny náklady na zřízení netuhé vozovky podle VL s živičným podkladem ze stmelených vrstev podle vzorového listu Ž. 2. V cenách nejsou obsaženy náklady na dodávku materiálu.</t>
  </si>
  <si>
    <t>Poznámka k souboru cen:_x000d_
1. V cenách jsou započteny náklady na zřízení netuhé vozovky podle VL s živičným podkladem ze stmelených vrstev podle vzorového listu Ž. 2. V cenách nejsou obsaženy náklady na dodávku materiálu.</t>
  </si>
  <si>
    <t>5963146025</t>
  </si>
  <si>
    <t>Asfaltový beton ACP 22S 50/70 hrubozrnný podkladní vrstva</t>
  </si>
  <si>
    <t>509959853</t>
  </si>
  <si>
    <t>5963146015</t>
  </si>
  <si>
    <t>Asfaltový beton ACL 22S 50/70 velmi hrubozrnný-ložní vrstva</t>
  </si>
  <si>
    <t>1579393957</t>
  </si>
  <si>
    <t>5963146000</t>
  </si>
  <si>
    <t>Asfaltový beton ACO 11S 50/70 střednězrnný-obrusná vrstva</t>
  </si>
  <si>
    <t>613203747</t>
  </si>
  <si>
    <t>5913245010</t>
  </si>
  <si>
    <t>Oprava komunikace vyplněním trhlin zálivkovou hmotou</t>
  </si>
  <si>
    <t>-218487139</t>
  </si>
  <si>
    <t>Oprava komunikace vyplněním trhlin zálivkovou hmotou. Poznámka: 1. V cenách jsou započteny náklady očištění místa od nečistot, vyplnění trhlin zalitím, nerovností nebo výtluku vyplněním a zhutnění výplně. 2. V cenách nejsou obsaženy náklady na dodávku materiálu.</t>
  </si>
  <si>
    <t>Poznámka k souboru cen:_x000d_
1. V cenách jsou započteny náklady očištění místa od nečistot, vyplnění trhlin zalitím, nerovností nebo výtluku vyplněním a zhutnění výplně. 2. V cenách nejsou obsaženy náklady na dodávku materiálu.</t>
  </si>
  <si>
    <t>18"mezi 1 a 2.SK"</t>
  </si>
  <si>
    <t>18,5"mezi 1 a 3.SK"</t>
  </si>
  <si>
    <t>5963152000</t>
  </si>
  <si>
    <t>Asfaltová zálivka pro trhliny a spáry</t>
  </si>
  <si>
    <t>kg</t>
  </si>
  <si>
    <t>-248089970</t>
  </si>
  <si>
    <t>5963155005</t>
  </si>
  <si>
    <t>Asfaltová páska těsnící</t>
  </si>
  <si>
    <t>1419092892</t>
  </si>
  <si>
    <t>5913205110</t>
  </si>
  <si>
    <t>Montáž dřevěné konstrukce přechodu část vnější a vnitřní</t>
  </si>
  <si>
    <t>1594853640</t>
  </si>
  <si>
    <t>Montáž dřevěné konstrukce přechodu část vnější a vnitřní. Poznámka: 1. V cenách jsou započteny náklady na montáž a manipulaci. 2. V cenách nejsou obsaženy náklady na dodávku materiálu.</t>
  </si>
  <si>
    <t>Poznámka k souboru cen:_x000d_
1. V cenách jsou započteny náklady na montáž a manipulaci. 2. V cenách nejsou obsaženy náklady na dodávku materiálu.</t>
  </si>
  <si>
    <t>(2*2,6)*4"provizorní přechody 1-5.SK"</t>
  </si>
  <si>
    <t>5913200110</t>
  </si>
  <si>
    <t>Demontáž dřevěné konstrukce přechodu část vnější a vnitřní</t>
  </si>
  <si>
    <t>-51760574</t>
  </si>
  <si>
    <t>Demontáž dřevěné konstrukce přechodu část vnější a vnitřní. Poznámka: 1. V cenách jsou započteny náklady na demontáž a naložení na dopravní prostředek.</t>
  </si>
  <si>
    <t>((2*2,6)*4)*5"provizorní přechody 1-5.SK"</t>
  </si>
  <si>
    <t>5963131000</t>
  </si>
  <si>
    <t>Přechod pro pěší dřevěný z fošen</t>
  </si>
  <si>
    <t>-1935133283</t>
  </si>
  <si>
    <t>107368682</t>
  </si>
  <si>
    <t>((32,400*0,1)*1,8)*4"odpad z odstranění nánosu"</t>
  </si>
  <si>
    <t>634986322</t>
  </si>
  <si>
    <t>9909000200</t>
  </si>
  <si>
    <t>Poplatek za uložení nebezpečného odpadu na oficiální skládku</t>
  </si>
  <si>
    <t>421040257</t>
  </si>
  <si>
    <t>Poplatek za uložení nebezpečného odpadu na oficiální skládku Poznámka: V cenách jsou započteny náklady na uložení stavebního odpadu na oficiální skládku.Je třeba zohlednit regionální rozdíly v cenách poplatků za uložení suti a odpadů. Tyto se mohou výrazně lišit s ohledem nejen na region, ale také na množství a druh ukládaného odpadu.</t>
  </si>
  <si>
    <t>11,5*0,2*2,2"asfalt mezi 1 a 2.SK"</t>
  </si>
  <si>
    <t>13*0,2*2,2"asfalt mezi 1 a 3.SK"</t>
  </si>
  <si>
    <t>226972694</t>
  </si>
  <si>
    <t>10,780+23,328+0,2"doprava odpadů na skládku"</t>
  </si>
  <si>
    <t>1535024280</t>
  </si>
  <si>
    <t>10,79"doprava asfaltu"</t>
  </si>
  <si>
    <t>SO 2.4 - Oprava přejezdu 3.SK</t>
  </si>
  <si>
    <t>-1152342374</t>
  </si>
  <si>
    <t>1170662463</t>
  </si>
  <si>
    <t>-1921018761</t>
  </si>
  <si>
    <t>-778943376</t>
  </si>
  <si>
    <t>100975946</t>
  </si>
  <si>
    <t>-893242307</t>
  </si>
  <si>
    <t>1895945941</t>
  </si>
  <si>
    <t>-1026041286</t>
  </si>
  <si>
    <t>-877560825</t>
  </si>
  <si>
    <t>SO 2.5 - Oprava přejezdu 5.SK</t>
  </si>
  <si>
    <t>-1191736270</t>
  </si>
  <si>
    <t>5913045010</t>
  </si>
  <si>
    <t>Demontáž závěrné zídky celopryžové přejezdové konstrukce</t>
  </si>
  <si>
    <t>1207262673</t>
  </si>
  <si>
    <t>Demontáž závěrné zídky celopryžové přejezdové konstrukce. Poznámka: 1. V cenách jsou započteny náklady na demontáž asfaltobetonu, zídky, podkladního dílu, úpravu terénu a naložení na dopravní prostředek. 2. V cenách nejsou obsaženy náklady na odřezání asfaltobetonu.</t>
  </si>
  <si>
    <t>Poznámka k souboru cen:_x000d_
1. V cenách jsou započteny náklady na demontáž asfaltobetonu, zídky, podkladního dílu, úpravu terénu a naložení na dopravní prostředek. 2. V cenách nejsou obsaženy náklady na odřezání asfaltobetonu.</t>
  </si>
  <si>
    <t>12*2</t>
  </si>
  <si>
    <t>5913280035</t>
  </si>
  <si>
    <t>Demontáž dílů komunikace ze zámkové dlažby uložení v podsypu</t>
  </si>
  <si>
    <t>-1461598296</t>
  </si>
  <si>
    <t>Demontáž dílů komunikace ze zámkové dlažby uložení v podsypu. Poznámka: 1. V cenách jsou započteny náklady na odstranění dlažby nebo obrubníku a naložení na dopravní prostředek.</t>
  </si>
  <si>
    <t>Poznámka k souboru cen:_x000d_
1. V cenách jsou započteny náklady na odstranění dlažby nebo obrubníku a naložení na dopravní prostředek.</t>
  </si>
  <si>
    <t>(1,4*1,5)*2</t>
  </si>
  <si>
    <t>5913280010</t>
  </si>
  <si>
    <t>Demontáž dílů komunikace z dlažebních kostek uložení v betonu</t>
  </si>
  <si>
    <t>1549926988</t>
  </si>
  <si>
    <t>Demontáž dílů komunikace z dlažebních kostek uložení v betonu. Poznámka: 1. V cenách jsou započteny náklady na odstranění dlažby nebo obrubníku a naložení na dopravní prostředek.</t>
  </si>
  <si>
    <t>1,5*0,4*2</t>
  </si>
  <si>
    <t>5913280210</t>
  </si>
  <si>
    <t>Demontáž dílů komunikace obrubníku uložení v betonu</t>
  </si>
  <si>
    <t>1625600859</t>
  </si>
  <si>
    <t>Demontáž dílů komunikace obrubníku uložení v betonu. Poznámka: 1. V cenách jsou započteny náklady na odstranění dlažby nebo obrubníku a naložení na dopravní prostředek.</t>
  </si>
  <si>
    <t>1,4*4</t>
  </si>
  <si>
    <t>1105775296</t>
  </si>
  <si>
    <t>-973469430</t>
  </si>
  <si>
    <t>475325716</t>
  </si>
  <si>
    <t>7,3*1,4"mezi 3 a 5.SK"</t>
  </si>
  <si>
    <t>6*1,5"vně 5. SK"</t>
  </si>
  <si>
    <t>-1549776595</t>
  </si>
  <si>
    <t>202762710</t>
  </si>
  <si>
    <t>1726555770</t>
  </si>
  <si>
    <t>-969603564</t>
  </si>
  <si>
    <t>552085978</t>
  </si>
  <si>
    <t>-1225411148</t>
  </si>
  <si>
    <t>-1523925635</t>
  </si>
  <si>
    <t>5913050010</t>
  </si>
  <si>
    <t>Montáž závěrné zídky celopryžové přejezdové konstrukce</t>
  </si>
  <si>
    <t>-154532431</t>
  </si>
  <si>
    <t>Montáž závěrné zídky celopryžové přejezdové konstrukce. Poznámka: 1. V cenách jsou započteny náklady na zemní práce, montáž podkladního dílu a zídky. 2. V cenách nejsou obsaženy náklady na dodávku materiálu.</t>
  </si>
  <si>
    <t>Poznámka k souboru cen:_x000d_
1. V cenách jsou započteny náklady na zemní práce, montáž podkladního dílu a zídky. 2. V cenách nejsou obsaženy náklady na dodávku materiálu.</t>
  </si>
  <si>
    <t>5913285035</t>
  </si>
  <si>
    <t>Montáž dílů komunikace ze zámkové dlažby uložení v podsypu</t>
  </si>
  <si>
    <t>821848206</t>
  </si>
  <si>
    <t>Montáž dílů komunikace ze zámkové dlažby uložení v podsypu. Poznámka: 1. V cenách jsou započteny náklady na osazení dlažby nebo obrubníku. 2. V cenách nejsou obsaženy náklady na dodávku materiálu.</t>
  </si>
  <si>
    <t>Poznámka k souboru cen:_x000d_
1. V cenách jsou započteny náklady na osazení dlažby nebo obrubníku. 2. V cenách nejsou obsaženy náklady na dodávku materiálu.</t>
  </si>
  <si>
    <t>5913285010</t>
  </si>
  <si>
    <t>Montáž dílů komunikace z dlažebních kostek uložení v betonu</t>
  </si>
  <si>
    <t>2113154378</t>
  </si>
  <si>
    <t>Montáž dílů komunikace z dlažebních kostek uložení v betonu. Poznámka: 1. V cenách jsou započteny náklady na osazení dlažby nebo obrubníku. 2. V cenách nejsou obsaženy náklady na dodávku materiálu.</t>
  </si>
  <si>
    <t>5913285210</t>
  </si>
  <si>
    <t>Montáž dílů komunikace obrubníku uložení v betonu</t>
  </si>
  <si>
    <t>1454922795</t>
  </si>
  <si>
    <t>Montáž dílů komunikace obrubníku uložení v betonu. Poznámka: 1. V cenách jsou započteny náklady na osazení dlažby nebo obrubníku. 2. V cenách nejsou obsaženy náklady na dodávku materiálu.</t>
  </si>
  <si>
    <t>-886902644</t>
  </si>
  <si>
    <t>1478515928</t>
  </si>
  <si>
    <t>19,220*0,05*2,2</t>
  </si>
  <si>
    <t>2075428600</t>
  </si>
  <si>
    <t>19,220*0,1*2,2</t>
  </si>
  <si>
    <t>-249862925</t>
  </si>
  <si>
    <t>-341144847</t>
  </si>
  <si>
    <t>17,4"mezi 3 a 5.SK"</t>
  </si>
  <si>
    <t>15"vně 5.SK"</t>
  </si>
  <si>
    <t>2049917823</t>
  </si>
  <si>
    <t>-941036303</t>
  </si>
  <si>
    <t>5964161030</t>
  </si>
  <si>
    <t>Beton lehce zhutnitelný C 25/30;XF1 vyhovuje i XD1-2,XA1,XC3 F5 2 470 2 989</t>
  </si>
  <si>
    <t>59346724</t>
  </si>
  <si>
    <t>-1071171468</t>
  </si>
  <si>
    <t>19,220*0,2*2,2</t>
  </si>
  <si>
    <t>1234733262</t>
  </si>
  <si>
    <t>8,457"doprava asfaltu na skládku"</t>
  </si>
  <si>
    <t>1429809673</t>
  </si>
  <si>
    <t>8,457"doprava asfaltu"</t>
  </si>
  <si>
    <t>1859248211</t>
  </si>
  <si>
    <t>2,350"doprava betonu"</t>
  </si>
  <si>
    <t>SO 2.6 - Materiál objednatele</t>
  </si>
  <si>
    <t>5957101050</t>
  </si>
  <si>
    <t>Kolejnice třídy R260 tv. 49 E1 délky 25,000 m</t>
  </si>
  <si>
    <t>2006566412</t>
  </si>
  <si>
    <t>992431405</t>
  </si>
  <si>
    <t>5956213050</t>
  </si>
  <si>
    <t xml:space="preserve">Pražec betonový příčný vystrojený  užitý tv. B 91S/2 (S)</t>
  </si>
  <si>
    <t>1823549300</t>
  </si>
  <si>
    <t>5956213065</t>
  </si>
  <si>
    <t xml:space="preserve">Pražec betonový příčný vystrojený  užitý tv. SB 8 P</t>
  </si>
  <si>
    <t>-91703713</t>
  </si>
  <si>
    <t>5958131050</t>
  </si>
  <si>
    <t>Součásti upevňovací s antikorozní úpravou vrtule R1(145)</t>
  </si>
  <si>
    <t>1266104103</t>
  </si>
  <si>
    <t>(21*4)*4</t>
  </si>
  <si>
    <t>5958134130</t>
  </si>
  <si>
    <t>Součásti upevňovací podložka Uls 7</t>
  </si>
  <si>
    <t>-63654359</t>
  </si>
  <si>
    <t>5958131000</t>
  </si>
  <si>
    <t>Součásti upevňovací s antikorozní úpravou svěrka Skl 14</t>
  </si>
  <si>
    <t>-1980447231</t>
  </si>
  <si>
    <t>891735298</t>
  </si>
  <si>
    <t>(21*2)*4</t>
  </si>
  <si>
    <t>5958279000</t>
  </si>
  <si>
    <t>Úhlová vodicí vložka užitá Wfp 14K 600 základní 12</t>
  </si>
  <si>
    <t>-1495855814</t>
  </si>
  <si>
    <t>5963101050</t>
  </si>
  <si>
    <t>Přejezd celopryžový Strail spínací táhlo střední 1200 mm</t>
  </si>
  <si>
    <t>1885123835</t>
  </si>
  <si>
    <t>-1506077839</t>
  </si>
  <si>
    <t>5963101085</t>
  </si>
  <si>
    <t>Přejezd celopryžový Strail spínací táhlo 1200 mm</t>
  </si>
  <si>
    <t>1895100552</t>
  </si>
  <si>
    <t>5963207005</t>
  </si>
  <si>
    <t>Nástupištní díly blok úložnýu žitý U65</t>
  </si>
  <si>
    <t>-917174436</t>
  </si>
  <si>
    <t>5963207025</t>
  </si>
  <si>
    <t>Nástupištní díly tvárnice užitá Tischer B</t>
  </si>
  <si>
    <t>-1663105614</t>
  </si>
  <si>
    <t>SO 3 - Výměna pražců H.Bříza - Kaznějov, km 19,600 - 20,180</t>
  </si>
  <si>
    <t>SO 3.1 - Výměna pražců, čištění KL, čištění příkopů a výměna upevňovadel</t>
  </si>
  <si>
    <t>5905020020</t>
  </si>
  <si>
    <t>Oprava stezky strojně s odstraněním drnu a nánosu přes 10 cm do 20 cm</t>
  </si>
  <si>
    <t>523048579</t>
  </si>
  <si>
    <t>Oprava stezky strojně s odstraněním drnu a nánosu přes 10 cm do 20 cm. Poznámka: 1. V cenách jsou započteny náklady na odtěžení nánosu stezky a rozprostření výzisku na terén nebo naložení na dopravní prostředek a úprava povrchu stezky.</t>
  </si>
  <si>
    <t>730*0,75*2</t>
  </si>
  <si>
    <t>5914020020</t>
  </si>
  <si>
    <t>Čištění otevřených odvodňovacích zařízení strojně příkop nezpevněný</t>
  </si>
  <si>
    <t>455799064</t>
  </si>
  <si>
    <t>Čištění otevřených odvodňovacích zařízení strojně příkop nezpevněný. Poznámka: 1. V cenách jsou započteny náklady na odtěžení nánosu a nečistot, rozprostření výzisku na terén nebo naložení na dopravní prostředek. 2. V cenách nejsou obsaženy náklady na dopravu a skládkovné.</t>
  </si>
  <si>
    <t>Poznámka k souboru cen:_x000d_
1. V cenách jsou započteny náklady na odtěžení nánosu a nečistot, rozprostření výzisku na terén nebo naložení na dopravní prostředek. 2. V cenách nejsou obsaženy náklady na dopravu a skládkovné.</t>
  </si>
  <si>
    <t>(730*0,5*0,25)*2</t>
  </si>
  <si>
    <t>5905085050</t>
  </si>
  <si>
    <t>Souvislé čištění KL strojně koleje pražce betonové rozdělení "d"</t>
  </si>
  <si>
    <t>1737058689</t>
  </si>
  <si>
    <t>Souvislé čištění KL strojně koleje pražce betonové rozdělení "d". Poznámka: 1. V cenách jsou započteny náklady na kontinuální čištění KL strojní čističkou, případné vložení geosyntetika, rozprostření výzisku na terén nebo naložení na dopravní prostředek, zdvih, úpravu směrového a výškového uspořádání včetně měření mezních stavebních odchylek dle ČSN a technologických veličin, předání tištěných výstupů a úpravu KL do profilu. Platí i pro čištění KL současně s výměnou pražců. 2. V cenách nejsou obsaženy náklady na snížení KL pod patou kolejnice, následnou úpravu směrového a výškového uspořádání dodávku a doplnění kameniva.</t>
  </si>
  <si>
    <t>Poznámka k souboru cen:_x000d_
1. V cenách jsou započteny náklady na kontinuální čištění KL strojní čističkou, případné vložení geosyntetika, rozprostření výzisku na terén nebo naložení na dopravní prostředek, zdvih, úpravu směrového a výškového uspořádání včetně měření mezních stavebních odchylek dle ČSN a technologických veličin, předání tištěných výstupů a úpravu KL do profilu. Platí i pro čištění KL současně s výměnou pražců. 2. V cenách nejsou obsaženy náklady na snížení KL pod patou kolejnice, následnou úpravu směrového a výškového uspořádání dodávku a doplnění kameniva.</t>
  </si>
  <si>
    <t>152489039</t>
  </si>
  <si>
    <t>Poznámka k souboru cen:_x000d_
1. V cenách jsou započteny náklady na úpravu směrového a výškového uspořádání strojní linkou ASP s přesným zaměřením její prostorové polohy, úpravu KL pluhem a měření mezních stavebních odchylek dle ČSN, měření techologických veličin a předání tištěných výstupů objednateli. 2. V cenách nejsou obsaženy náklady na zaměření APK, doplnění a dodávku kameniva a snížení KL pod patou kolejnice.</t>
  </si>
  <si>
    <t>Poznámka k položce:_x000d_
Kilometr koleje=km</t>
  </si>
  <si>
    <t>0,100+0,100"výběh z čištění KL"</t>
  </si>
  <si>
    <t>24069848</t>
  </si>
  <si>
    <t>Poznámka k souboru cen:_x000d_
1. V cenách jsou započteny náklady na doplnění kameniva ojediněle ručně vidlemi a/nebo souvisle strojně z výsypných vozů případně nakladačem. 2. V cenách nejsou obsaženy náklady na dodávku kameniva.</t>
  </si>
  <si>
    <t>200*0,25"po GPK"</t>
  </si>
  <si>
    <t>730*0,7"čištění KL"</t>
  </si>
  <si>
    <t>-1588514064</t>
  </si>
  <si>
    <t>561,000*1,344</t>
  </si>
  <si>
    <t>5906035120</t>
  </si>
  <si>
    <t>Souvislá výměna pražců současně s výměnou nebo čištěním KL pražce betonové příčné vystrojené</t>
  </si>
  <si>
    <t>-750969881</t>
  </si>
  <si>
    <t>Souvislá výměna pražců současně s výměnou nebo čištěním KL pražce betonové příčné vystrojené. Poznámka: 1. V cenách jsou započteny náklady na demontáž upevňovadel, výměnu pražců, montáž upevňovadel. U nevystrojených a výhybkových pražců dřevěných vrtání otvorů pro vrtule. 2. V cenách nejsou obsaženy náklady na odstranění KL, rozrušení lavičky, podbití pražce, úpravu KL do profilu, snížení KL pod patou kolejnice, doplnění kameniva, dodávku materiálu, dopravu výzisku na skládku a skládkovné.</t>
  </si>
  <si>
    <t>Poznámka k souboru cen:_x000d_
1. V cenách jsou započteny náklady na demontáž upevňovadel, výměnu pražců, montáž upevňovadel. U nevystrojených a výhybkových pražců dřevěných vrtání otvorů pro vrtule. 2. V cenách nejsou obsaženy náklady na odstranění KL, rozrušení lavičky, podbití pražce, úpravu KL do profilu, snížení KL pod patou kolejnice, doplnění kameniva, dodávku materiálu, dopravu výzisku na skládku a skládkovné.</t>
  </si>
  <si>
    <t>Poznámka k položce:_x000d_
Pražec=kus</t>
  </si>
  <si>
    <t>5906105020</t>
  </si>
  <si>
    <t>Demontáž pražce betonový</t>
  </si>
  <si>
    <t>-1085467159</t>
  </si>
  <si>
    <t>Demontáž pražce betonový. Poznámka: 1. V cenách jsou započteny náklady na manipulaci, demontáž, odstrojení do součástí a uložení pražců.</t>
  </si>
  <si>
    <t>Poznámka k souboru cen:_x000d_
1. V cenách jsou započteny náklady na manipulaci, demontáž, odstrojení do součástí a uložení pražců.</t>
  </si>
  <si>
    <t>1614279884</t>
  </si>
  <si>
    <t>954*2</t>
  </si>
  <si>
    <t>1784523480</t>
  </si>
  <si>
    <t>954*4</t>
  </si>
  <si>
    <t>349907003</t>
  </si>
  <si>
    <t>1070*0,025</t>
  </si>
  <si>
    <t>-692728379</t>
  </si>
  <si>
    <t>-1670779544</t>
  </si>
  <si>
    <t>1975163946</t>
  </si>
  <si>
    <t>1156449441</t>
  </si>
  <si>
    <t>-1113194793</t>
  </si>
  <si>
    <t>910*2</t>
  </si>
  <si>
    <t>1208144947</t>
  </si>
  <si>
    <t>5912060210</t>
  </si>
  <si>
    <t>Demontáž zajišťovací značky včetně sloupku a základu konzolové</t>
  </si>
  <si>
    <t>-980141050</t>
  </si>
  <si>
    <t>Demontáž zajišťovací značky včetně sloupku a základu konzolové. Poznámka: 1. V cenách jsou započteny náklady na demontáž součástí značky, úpravu a urovnání terénu.</t>
  </si>
  <si>
    <t>Poznámka k souboru cen:_x000d_
1. V cenách jsou započteny náklady na demontáž součástí značky, úpravu a urovnání terénu.</t>
  </si>
  <si>
    <t>5912065210</t>
  </si>
  <si>
    <t>Montáž zajišťovací značky včetně sloupku a základu konzolové</t>
  </si>
  <si>
    <t>923080926</t>
  </si>
  <si>
    <t>Montáž zajišťovací značky včetně sloupku a základu konzolové. Poznámka: 1. V cenách jsou započteny náklady na montáž součástí značky včetně zemních prací a úpravy terénu. 2. V cenách nejsou obsaženy náklady na dodávku materiálu.</t>
  </si>
  <si>
    <t>Poznámka k souboru cen:_x000d_
1. V cenách jsou započteny náklady na montáž součástí značky včetně zemních prací a úpravy terénu. 2. V cenách nejsou obsaženy náklady na dodávku materiálu.</t>
  </si>
  <si>
    <t>5962119025</t>
  </si>
  <si>
    <t>Zajištění PPK betonový sloupek pro konzolovou značku</t>
  </si>
  <si>
    <t>-2024259088</t>
  </si>
  <si>
    <t>1393267928</t>
  </si>
  <si>
    <t>Poznámka k souboru cen:_x000d_
V cenách jsou započteny náklady na uložení stavebního odpadu na oficiální skládku.</t>
  </si>
  <si>
    <t>29*0,09</t>
  </si>
  <si>
    <t>988749124</t>
  </si>
  <si>
    <t>-699906844</t>
  </si>
  <si>
    <t>(1070+954)*0,310+0,67+31*0,12"naložení betonových pražců+plasty+zajišťovací značky""</t>
  </si>
  <si>
    <t>1124448335</t>
  </si>
  <si>
    <t>561*1,8+(1095*0,1)*1,5+182,500*1,6"KL+stezky+příkopy"</t>
  </si>
  <si>
    <t>172083278</t>
  </si>
  <si>
    <t>31*0,120"zajišťovací značky"</t>
  </si>
  <si>
    <t>-604399529</t>
  </si>
  <si>
    <t>5"2xMHS, SČH,SSP,ASP"</t>
  </si>
  <si>
    <t>9902200400</t>
  </si>
  <si>
    <t>Doprava dodávek zhotovitele, dodávek objednatele nebo výzisku mechanizací přes 3,5 t objemnějšího kusového materiálu do 40 km</t>
  </si>
  <si>
    <t>1656142641</t>
  </si>
  <si>
    <t>Doprava dodávek zhotovitele, dodávek objednatele nebo výzisku mechanizací přes 3,5 t objemnějšího kusového materiálu do 40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</si>
  <si>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Poznámka k souboru cen:_x000d_
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V případě, že vozidlo jede jednosměrně (okružně), uvažuje se poloviční vzdálenost z celkově ujeté trasy.</t>
  </si>
  <si>
    <t>29*0,09+0,670+3,720"odvoz pražců+plasty +zajišťovací značky na skládku"</t>
  </si>
  <si>
    <t>-1003218060</t>
  </si>
  <si>
    <t>561*1,8+(1095*0,1)*1,5+182,500*1,6"KL+stezky+příkopy na skládku"</t>
  </si>
  <si>
    <t>-311851961</t>
  </si>
  <si>
    <t>753,984"doprava kameniva"</t>
  </si>
  <si>
    <t>9902200100</t>
  </si>
  <si>
    <t>Doprava dodávek zhotovitele, dodávek objednatele nebo výzisku mechanizací přes 3,5 t objemnějšího kusového materiálu do 10 km</t>
  </si>
  <si>
    <t>415522688</t>
  </si>
  <si>
    <t>Doprava dodávek zhotovitele, dodávek objednatele nebo výzisku mechanizací přes 3,5 t objemnějšího kusového materiálu do 10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</si>
  <si>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 xml:space="preserve">(1070+954)*0,310"doprava betonových pražců  na a ze stavby"</t>
  </si>
  <si>
    <t>-598072744</t>
  </si>
  <si>
    <t>6"doprava drobného kolejiva"</t>
  </si>
  <si>
    <t>900923393</t>
  </si>
  <si>
    <t>9902201200</t>
  </si>
  <si>
    <t>Doprava dodávek zhotovitele, dodávek objednatele nebo výzisku mechanizací přes 3,5 t objemnějšího kusového materiálu do 350 km</t>
  </si>
  <si>
    <t>-526410562</t>
  </si>
  <si>
    <t>Doprava dodávek zhotovitele, dodávek objednatele nebo výzisku mechanizací přes 3,5 t objemnějšího kusového materiálu do 350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</si>
  <si>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3,230"zajišťovací značky"</t>
  </si>
  <si>
    <t>SO 3.2 - Materiál objednatele</t>
  </si>
  <si>
    <t>506250612</t>
  </si>
  <si>
    <t>SO 4 - Výměna pražců H. Bříza - Kaznějov, km 25,416 - 25,807</t>
  </si>
  <si>
    <t>SO 4.1 - Výměna pražců a čištění KL</t>
  </si>
  <si>
    <t>-397806841</t>
  </si>
  <si>
    <t>391*0,75*2</t>
  </si>
  <si>
    <t>5905085055</t>
  </si>
  <si>
    <t>Souvislé čištění KL strojně koleje pražce betonové rozdělení "u"</t>
  </si>
  <si>
    <t>895844230</t>
  </si>
  <si>
    <t>Souvislé čištění KL strojně koleje pražce betonové rozdělení "u". Poznámka: 1. V cenách jsou započteny náklady na kontinuální čištění KL strojní čističkou, případné vložení geosyntetika, rozprostření výzisku na terén nebo naložení na dopravní prostředek, zdvih, úpravu směrového a výškového uspořádání včetně měření mezních stavebních odchylek dle ČSN a technologických veličin, předání tištěných výstupů a úpravu KL do profilu. Platí i pro čištění KL současně s výměnou pražců. 2. V cenách nejsou obsaženy náklady na snížení KL pod patou kolejnice, následnou úpravu směrového a výškového uspořádání dodávku a doplnění kameniva.</t>
  </si>
  <si>
    <t>5905035110</t>
  </si>
  <si>
    <t>Výměna KL malou těžící mechanizací včetně lavičky lože otevřené</t>
  </si>
  <si>
    <t>585242016</t>
  </si>
  <si>
    <t>Výměna KL malou těžící mechanizací včetně lavičky lože otevřené. Poznámka: 1. V cenách jsou započteny náklady na odtěžení KL s použitím minirypadla, rozprostření výzisku na terén nebo naložení na dopravní prostředek, přehození kameniva, úprava KL do profilu a jeho případné snížení pod patou kolejnice. U výměny KL v celém profilu je v ceně započteno případné uvolnění, posun a dotažení pražce. 2. V cenách nejsou obsaženy náklady na podbití pražce, dodávku a doplnění kameniva.</t>
  </si>
  <si>
    <t>Poznámka k souboru cen:_x000d_
1. V cenách jsou započteny náklady na odtěžení KL s použitím minirypadla, rozprostření výzisku na terén nebo naložení na dopravní prostředek, přehození kameniva, úprava KL do profilu a jeho případné snížení pod patou kolejnice. U výměny KL v celém profilu je v ceně započteno případné uvolnění, posun a dotažení pražce. 2. V cenách nejsou obsaženy náklady na podbití pražce, dodávku a doplnění kameniva.</t>
  </si>
  <si>
    <t>43*3,2*0,3</t>
  </si>
  <si>
    <t>279302602</t>
  </si>
  <si>
    <t>0,150</t>
  </si>
  <si>
    <t>5909010130</t>
  </si>
  <si>
    <t>Ojedinělé ruční podbití pražců výhybkových dřevěných délky přes 4 m</t>
  </si>
  <si>
    <t>-1535033675</t>
  </si>
  <si>
    <t>Ojedinělé ruční podbití pražců výhybkových dřevěných délky přes 4 m. Poznámka: 1. V cenách jsou započteny náklady na podbití pražce oboustranně v otevřeném i zapuštěném KL, odstranění kameniva, zdvih, ruční podbití, úprava profilu KL a případná úprava snížení pod patou kolejnice.</t>
  </si>
  <si>
    <t>Poznámka k souboru cen:_x000d_
1. V cenách jsou započteny náklady na podbití pražce oboustranně v otevřeném i zapuštěném KL, odstranění kameniva, zdvih, ruční podbití, úprava profilu KL a případná úprava snížení pod patou kolejnice.</t>
  </si>
  <si>
    <t>-203505989</t>
  </si>
  <si>
    <t>150*0,25"po GPK"</t>
  </si>
  <si>
    <t>350*0,7"čištění KL"</t>
  </si>
  <si>
    <t>41,280" výměna KL"</t>
  </si>
  <si>
    <t>1831501624</t>
  </si>
  <si>
    <t>323,780*1,376</t>
  </si>
  <si>
    <t>1473414118</t>
  </si>
  <si>
    <t>5906035020</t>
  </si>
  <si>
    <t>Souvislá výměna pražců současně s výměnou nebo čištěním KL pražce dřevěné příčné vystrojené</t>
  </si>
  <si>
    <t>143923603</t>
  </si>
  <si>
    <t>Souvislá výměna pražců současně s výměnou nebo čištěním KL pražce dřevěné příčné vystrojené. Poznámka: 1. V cenách jsou započteny náklady na demontáž upevňovadel, výměnu pražců, montáž upevňovadel. U nevystrojených a výhybkových pražců dřevěných vrtání otvorů pro vrtule. 2. V cenách nejsou obsaženy náklady na odstranění KL, rozrušení lavičky, podbití pražce, úpravu KL do profilu, snížení KL pod patou kolejnice, doplnění kameniva, dodávku materiálu, dopravu výzisku na skládku a skládkovné.</t>
  </si>
  <si>
    <t>Poznámka k souboru cen:_x000d_
1. V cenách jsou započteny náklady na demontáž upevňovadel, výměnu pražců, montáž upevňovadel. U nevystrojených a výhybkových pražců dřevěných vrtání otvorů pro vrtule. 2. V cenách nejsou obsaženy náklady na odstranění KL, rozrušení lavičky, podbití pražce, úpravu KL do profilu, snížení KL pod patou kolejnice, doplnění kameniva, dodávku materiálu, dopravu výzisku na skládku a skládkovné.</t>
  </si>
  <si>
    <t>5906035050</t>
  </si>
  <si>
    <t>Souvislá výměna pražců současně s výměnou nebo čištěním KL pražce dřevěné výhybkové délky přes 4 do 5 m</t>
  </si>
  <si>
    <t>2124620838</t>
  </si>
  <si>
    <t>Souvislá výměna pražců současně s výměnou nebo čištěním KL pražce dřevěné výhybkové délky přes 4 do 5 m. Poznámka: 1. V cenách jsou započteny náklady na demontáž upevňovadel, výměnu pražců, montáž upevňovadel. U nevystrojených a výhybkových pražců dřevěných vrtání otvorů pro vrtule. 2. V cenách nejsou obsaženy náklady na odstranění KL, rozrušení lavičky, podbití pražce, úpravu KL do profilu, snížení KL pod patou kolejnice, doplnění kameniva, dodávku materiálu, dopravu výzisku na skládku a skládkovné.</t>
  </si>
  <si>
    <t>5906080015</t>
  </si>
  <si>
    <t>Vystrojení pražce dřevěného s podkladnicovým upevněním čtyři vrtule</t>
  </si>
  <si>
    <t>-296669369</t>
  </si>
  <si>
    <t>Vystrojení pražce dřevěného s podkladnicovým upevněním čtyři vrtule. Poznámka: 1. V cenách jsou započteny náklady na montáž výstroje, potřebnou manipulaci a ošetření součástí mazivem. 2. V cenách nejsou obsaženy náklady na vrtání dřevěných pražců a dodávku materiálu.</t>
  </si>
  <si>
    <t>Poznámka k souboru cen:_x000d_
1. V cenách jsou započteny náklady na montáž výstroje, potřebnou manipulaci a ošetření součástí mazivem. 2. V cenách nejsou obsaženy náklady na vrtání dřevěných pražců a dodávku materiálu.</t>
  </si>
  <si>
    <t>17*2</t>
  </si>
  <si>
    <t>5906060010</t>
  </si>
  <si>
    <t>Vrtání pražce dřevěného do 8 otvorů</t>
  </si>
  <si>
    <t>850855297</t>
  </si>
  <si>
    <t>Vrtání pražce dřevěného do 8 otvorů. Poznámka: 1. V cenách jsou započteny náklady na potřebnou manipulaci, označení, vyvrtání otvorů a jejich ošetření impregnací.</t>
  </si>
  <si>
    <t>Poznámka k souboru cen:_x000d_
1. V cenách jsou započteny náklady na potřebnou manipulaci, označení, vyvrtání otvorů a jejich ošetření impregnací.</t>
  </si>
  <si>
    <t>5906120010</t>
  </si>
  <si>
    <t>Zkrácení dřevěného pražce odřezáním</t>
  </si>
  <si>
    <t>1403661539</t>
  </si>
  <si>
    <t>Zkrácení dřevěného pražce odřezáním. Poznámka: 1. V cenách jsou započteny náklady na odstranění mřížky, zkrácení, ošetření čela pražce impregnačním prostředkem a osazení mřížky</t>
  </si>
  <si>
    <t>Poznámka k souboru cen:_x000d_
1. V cenách jsou započteny náklady na odstranění mřížky, zkrácení, ošetření čela pražce impregnačním prostředkem a osazení mřížky</t>
  </si>
  <si>
    <t>5956131005</t>
  </si>
  <si>
    <t>Vystrojení pražce dřevěného protištěpná destička pro pražec (105x210)</t>
  </si>
  <si>
    <t>899174766</t>
  </si>
  <si>
    <t>5908045025</t>
  </si>
  <si>
    <t>Výměna podkladnice čtyři vrtule pražce dřevěné</t>
  </si>
  <si>
    <t>331489830</t>
  </si>
  <si>
    <t>Výměna podkladnice čtyři vrtule pražce dřevěné. Poznámka: 1. V cenách jsou započteny náklady na demontáž, teslování, kolíčkování, převrtání a impregnaci, výměnu a montáž u pražců dřevěných a demontáž, výměnu a montáž u pražců betonových, naložení výzisku na dopravní prostředek a ošetření součástí mazivem.</t>
  </si>
  <si>
    <t>Poznámka k souboru cen:_x000d_
1. V cenách jsou započteny náklady na demontáž, teslování, kolíčkování, převrtání a impregnaci, výměnu a montáž u pražců dřevěných a demontáž, výměnu a montáž u pražců betonových, naložení výzisku na dopravní prostředek a ošetření součástí mazivem.</t>
  </si>
  <si>
    <t>5906105010</t>
  </si>
  <si>
    <t>Demontáž pražce dřevěný</t>
  </si>
  <si>
    <t>676725405</t>
  </si>
  <si>
    <t>Demontáž pražce dřevěný. Poznámka: 1. V cenách jsou započteny náklady na manipulaci, demontáž, odstrojení do součástí a uložení pražců.</t>
  </si>
  <si>
    <t>-828020530</t>
  </si>
  <si>
    <t>711*0,025</t>
  </si>
  <si>
    <t>-1752642540</t>
  </si>
  <si>
    <t>5908005330</t>
  </si>
  <si>
    <t>Oprava kolejnicového styku výměna spojek tv. S49</t>
  </si>
  <si>
    <t>1926467938</t>
  </si>
  <si>
    <t>Oprava kolejnicového styku výměna spojek tv. S49. Poznámka: 1. V cenách jsou započteny náklady na výměnu, demontáž nebo montáž vniřní spojky a/nebo celého styku a ošetření součástí mazivem. U přechodových spojek se použije položka s větším tvarem. 2. V cenách nejsou obsaženy náklady na dodávku materiálu.</t>
  </si>
  <si>
    <t>-373294917</t>
  </si>
  <si>
    <t>657*2+12</t>
  </si>
  <si>
    <t>-1111255059</t>
  </si>
  <si>
    <t>657*4+12*2</t>
  </si>
  <si>
    <t>5958158070</t>
  </si>
  <si>
    <t>Podložka polyetylenová pod podkladnici 380/160/2 (S4, R4)</t>
  </si>
  <si>
    <t>1920848848</t>
  </si>
  <si>
    <t>17*2+12*2</t>
  </si>
  <si>
    <t>1412941934</t>
  </si>
  <si>
    <t>3*0,25</t>
  </si>
  <si>
    <t>5958134075</t>
  </si>
  <si>
    <t>Součásti upevňovací vrtule R1(145)</t>
  </si>
  <si>
    <t>-885728450</t>
  </si>
  <si>
    <t>17*8+12*4</t>
  </si>
  <si>
    <t>37359969</t>
  </si>
  <si>
    <t>3*4</t>
  </si>
  <si>
    <t>-126852323</t>
  </si>
  <si>
    <t>184+12+8</t>
  </si>
  <si>
    <t>5958101005</t>
  </si>
  <si>
    <t>Součásti spojovací kolejnicové spojky tv. S 730 mm</t>
  </si>
  <si>
    <t>-517387355</t>
  </si>
  <si>
    <t>5958107005</t>
  </si>
  <si>
    <t>Šroub spojkový M24 x 140 mm</t>
  </si>
  <si>
    <t>43973649</t>
  </si>
  <si>
    <t>-576413169</t>
  </si>
  <si>
    <t>5907015120</t>
  </si>
  <si>
    <t>Ojedinělá výměna kolejnic současně s výměnou pražců tv. S49 rozdělení "u"</t>
  </si>
  <si>
    <t>-1521032435</t>
  </si>
  <si>
    <t>Ojedinělá výměna kolejnic současně s výměnou pražců tv. S49 rozdělení "u".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</si>
  <si>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1322727687</t>
  </si>
  <si>
    <t>1855570130</t>
  </si>
  <si>
    <t>-1556750427</t>
  </si>
  <si>
    <t>422*2</t>
  </si>
  <si>
    <t>-1610981662</t>
  </si>
  <si>
    <t>-1099991114</t>
  </si>
  <si>
    <t>-1533075306</t>
  </si>
  <si>
    <t>-1353786384</t>
  </si>
  <si>
    <t>548188974</t>
  </si>
  <si>
    <t>711*0,09+5*0,15</t>
  </si>
  <si>
    <t>1451837365</t>
  </si>
  <si>
    <t>-1997481692</t>
  </si>
  <si>
    <t>640*0,310+14*0,120"naložení betonových pražců+zajišťovací značky"</t>
  </si>
  <si>
    <t>1034217215</t>
  </si>
  <si>
    <t>323,780*1,8+(586,500*0,1)*1,5"KL+stezky"</t>
  </si>
  <si>
    <t>-1652743930</t>
  </si>
  <si>
    <t>14*0,120"zajišťovací značky"</t>
  </si>
  <si>
    <t>679613132</t>
  </si>
  <si>
    <t>2"MHS"</t>
  </si>
  <si>
    <t>422357557</t>
  </si>
  <si>
    <t>711*0,09+5*0,15+0,36"odvoz pražců+plasty na skládku"</t>
  </si>
  <si>
    <t>-675142901</t>
  </si>
  <si>
    <t>431*1,8+(870*0,1)*1,5"KL+stezky na skládku"</t>
  </si>
  <si>
    <t>-1755664872</t>
  </si>
  <si>
    <t>445,521"doprava kameniva"</t>
  </si>
  <si>
    <t>-401775647</t>
  </si>
  <si>
    <t xml:space="preserve">640*0,310"doprava betonových pražců  na stavbu"</t>
  </si>
  <si>
    <t>732393597</t>
  </si>
  <si>
    <t>3,5"doprava drobného kolejiva"</t>
  </si>
  <si>
    <t>-996502272</t>
  </si>
  <si>
    <t>211656965</t>
  </si>
  <si>
    <t>1,700"zajišťovací značky"</t>
  </si>
  <si>
    <t>-25054414</t>
  </si>
  <si>
    <t>-967213945</t>
  </si>
  <si>
    <t>-1342225670</t>
  </si>
  <si>
    <t>-1930098956</t>
  </si>
  <si>
    <t>7594105010</t>
  </si>
  <si>
    <t>Odpojení a zpětné připojení lan propojovacích jednoho stykového transformátoru</t>
  </si>
  <si>
    <t>1505341841</t>
  </si>
  <si>
    <t>Odpojení a zpětné připojení lan propojovacích jednoho stykového transformátoru - včetně odpojení a připevnění lanového propojení na pražce nebo montážní trámky</t>
  </si>
  <si>
    <t>7590155042</t>
  </si>
  <si>
    <t>Montáž pasivní ochrany pro omezení atmosférických vlivů u neelektrizovaných tratí pro návěstidla, výstražníky a přejezd</t>
  </si>
  <si>
    <t>-468718654</t>
  </si>
  <si>
    <t>7590157040</t>
  </si>
  <si>
    <t>Demontáž uzemnění pasivní ochrany u neelektrizovaných tratí</t>
  </si>
  <si>
    <t>-1871013784</t>
  </si>
  <si>
    <t>SO 4.2 - Oprava přejezdu km 25,423</t>
  </si>
  <si>
    <t>555623584</t>
  </si>
  <si>
    <t>-623984422</t>
  </si>
  <si>
    <t>11,5</t>
  </si>
  <si>
    <t>5913025010</t>
  </si>
  <si>
    <t>Demontáž dílů přejezdu celopryžového v koleji vnější panel</t>
  </si>
  <si>
    <t>737484126</t>
  </si>
  <si>
    <t>Demontáž dílů přejezdu celopryžového v koleji vnější panel. Poznámka: 1. V cenách jsou započteny náklady na demontáž a naložení dílů na dopravní prostředek.</t>
  </si>
  <si>
    <t>5913025020</t>
  </si>
  <si>
    <t>Demontáž dílů přejezdu celopryžového v koleji vnitřní panel</t>
  </si>
  <si>
    <t>-27620888</t>
  </si>
  <si>
    <t>Demontáž dílů přejezdu celopryžového v koleji vnitřní panel. Poznámka: 1. V cenách jsou započteny náklady na demontáž a naložení dílů na dopravní prostředek.</t>
  </si>
  <si>
    <t>1465531208</t>
  </si>
  <si>
    <t>5905065010</t>
  </si>
  <si>
    <t>Samostatná úprava vrstvy kolejového lože pod ložnou plochou pražců v koleji</t>
  </si>
  <si>
    <t>215054419</t>
  </si>
  <si>
    <t>Samostatná úprava vrstvy kolejového lože pod ložnou plochou pražců v koleji. Poznámka: 1. V cenách jsou započteny náklady na urovnání a homogenizaci vrstvy kameniva. 2. V cenách nejsou obsaženy náklady na dodávku a doplnění kameniva.</t>
  </si>
  <si>
    <t>12*3</t>
  </si>
  <si>
    <t>5905023030</t>
  </si>
  <si>
    <t>Úprava povrchu stezky rozprostřením štěrkodrtě přes 5 do 10 cm</t>
  </si>
  <si>
    <t>-1335884128</t>
  </si>
  <si>
    <t>Úprava povrchu stezky rozprostřením štěrkodrtě přes 5 do 10 cm. Poznámka: 1. V cenách jsou započteny náklady na rozprostření a urovnání kameniva včetně zhutnění povrchu stezky. Platí pro nový i stávající stav. 2. V cenách nejsou obsaženy náklady na dodávku drtě její doplnění a rozprostření.</t>
  </si>
  <si>
    <t>3*2"povrch cesty"</t>
  </si>
  <si>
    <t>1993430086</t>
  </si>
  <si>
    <t>-84967516</t>
  </si>
  <si>
    <t>3*1,5</t>
  </si>
  <si>
    <t>5913040030</t>
  </si>
  <si>
    <t>Montáž celopryžové přejezdové konstrukce málo zatížené v koleji část vnější a vnitřní včetně závěrných zídek</t>
  </si>
  <si>
    <t>1607686546</t>
  </si>
  <si>
    <t>Montáž celopryžové přejezdové konstrukce málo zatížené v koleji část vnější a vnitřní včetně závěrných zídek. Poznámka: 1. V cenách jsou započteny náklady na montáž konstrukce. 2. V cenách nejsou obsaženy náklady na dodávku materiálu.</t>
  </si>
  <si>
    <t>5915010020</t>
  </si>
  <si>
    <t>Těžení zeminy nebo horniny železničního spodku II. třídy</t>
  </si>
  <si>
    <t>-1491072695</t>
  </si>
  <si>
    <t>Těžení zeminy nebo horniny železničního spodku II. třídy. Poznámka: 1. V cenách jsou započteny náklady na těžení a uložení výzisku na terén nebo naložení na dopravní prostředek a uložení na úložišti.</t>
  </si>
  <si>
    <t>5*0,5*0,5</t>
  </si>
  <si>
    <t>5914130020</t>
  </si>
  <si>
    <t>Montáž nástupiště úrovňového hrana Tischer</t>
  </si>
  <si>
    <t>-902170760</t>
  </si>
  <si>
    <t>Montáž nástupiště úrovňového hrana Tischer. Poznámka: 1. V cenách jsou započteny náklady na úpravu terénu, montáž a zásyp podle vzorového listu. 2. V cenách nejsou obsaženy náklady na dodávku materiálu.</t>
  </si>
  <si>
    <t>925761075</t>
  </si>
  <si>
    <t>5913255040</t>
  </si>
  <si>
    <t>Zřízení konstrukce vozovky asfaltobetonové s podkladní, ložní a obrusnou vrstvou tlouštky do 20 cm</t>
  </si>
  <si>
    <t>-1860911412</t>
  </si>
  <si>
    <t>Zřízení konstrukce vozovky asfaltobetonové s podkladní, ložní a obrusnou vrstvou tlouštky do 20 cm. Poznámka: 1. V cenách jsou započteny náklady na zřízení vozovky s živičným na podkladu ze stmelených vrstev a na manipulaci. 2. V cenách nejsou obsaženy náklady na dodávku materiálu.</t>
  </si>
  <si>
    <t>5963146005</t>
  </si>
  <si>
    <t>Asfaltový beton ACO 8 50/70 jemnozrnný-obrusná vrstva</t>
  </si>
  <si>
    <t>-551740531</t>
  </si>
  <si>
    <t>(11,5*0,1)*2,8</t>
  </si>
  <si>
    <t>5963146020</t>
  </si>
  <si>
    <t>Asfaltový beton ACP 16S 50/70 středněznný-podkladní vrstva</t>
  </si>
  <si>
    <t>-875052567</t>
  </si>
  <si>
    <t>-948807706</t>
  </si>
  <si>
    <t>155595075</t>
  </si>
  <si>
    <t>-568053228</t>
  </si>
  <si>
    <t>1,250*1,8</t>
  </si>
  <si>
    <t>71763367</t>
  </si>
  <si>
    <t>11,5*0,2*2,8</t>
  </si>
  <si>
    <t>-984390843</t>
  </si>
  <si>
    <t>6,440"doprava asfaltu"</t>
  </si>
  <si>
    <t>753526264</t>
  </si>
  <si>
    <t>2,250"odvoz zeminy na skládku"</t>
  </si>
  <si>
    <t>9902100500</t>
  </si>
  <si>
    <t xml:space="preserve">Doprava dodávek zhotovitele, dodávek objednatele nebo výzisku mechanizací přes 3,5 t sypanin  do 60 km</t>
  </si>
  <si>
    <t>1426976045</t>
  </si>
  <si>
    <t>Doprava dodávek zhotovitele, dodávek objednatele nebo výzisku mechanizací přes 3,5 t sypanin do 60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</si>
  <si>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20,250*0,2*2,8"odvoz asfaltu na skládku"</t>
  </si>
  <si>
    <t>-1445172742</t>
  </si>
  <si>
    <t>9901000300</t>
  </si>
  <si>
    <t>Doprava dodávek zhotovitele, dodávek objednatele nebo výzisku mechanizací o nosnosti do 3,5 t do 30 km</t>
  </si>
  <si>
    <t>949328288</t>
  </si>
  <si>
    <t>Doprava dodávek zhotovitele, dodávek objednatele nebo výzisku mechanizací o nosnosti do 3,5 t do 30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</si>
  <si>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1378329031</t>
  </si>
  <si>
    <t>7,9"přeprava přejezdové konstrukce z Třemošné"</t>
  </si>
  <si>
    <t>SO 4.3 - Materiál objednatele</t>
  </si>
  <si>
    <t>253234622</t>
  </si>
  <si>
    <t>740404849</t>
  </si>
  <si>
    <t>5958264010</t>
  </si>
  <si>
    <t>Podkladnice žebrová užitá tv. S4pl</t>
  </si>
  <si>
    <t>2147453431</t>
  </si>
  <si>
    <t>5958264000</t>
  </si>
  <si>
    <t>Podkladnice žebrová užitá tv. S4</t>
  </si>
  <si>
    <t>-1458369526</t>
  </si>
  <si>
    <t>5956207100</t>
  </si>
  <si>
    <t>Pražec dřevěný výhybkový užitý délky 4200 mm</t>
  </si>
  <si>
    <t>-2126306592</t>
  </si>
  <si>
    <t>5956207105</t>
  </si>
  <si>
    <t>Pražec dřevěný výhybkový užitý délky 4300 mm</t>
  </si>
  <si>
    <t>-249993376</t>
  </si>
  <si>
    <t>5956207110</t>
  </si>
  <si>
    <t>Pražec dřevěný výhybkový užitý délky 4400 mm</t>
  </si>
  <si>
    <t>223136979</t>
  </si>
  <si>
    <t>5956101010</t>
  </si>
  <si>
    <t>Pražec dřevěný příčný nevystrojený buk 2600x260x160 mm</t>
  </si>
  <si>
    <t>-725563041</t>
  </si>
  <si>
    <t>5963101007</t>
  </si>
  <si>
    <t>Přejezd celopryžový pro nezatížené komunikace se závěrnou zídkou tv. T</t>
  </si>
  <si>
    <t>467078683</t>
  </si>
  <si>
    <t xml:space="preserve">SO 5 - Oprava výhybky č. 10  žst. Kaznějov</t>
  </si>
  <si>
    <t>SO 5.1 - Oprava výhybky</t>
  </si>
  <si>
    <t>684942510</t>
  </si>
  <si>
    <t>2*13,1"opornice"</t>
  </si>
  <si>
    <t>1574630576</t>
  </si>
  <si>
    <t>-2044623159</t>
  </si>
  <si>
    <t>938257359</t>
  </si>
  <si>
    <t>-702634889</t>
  </si>
  <si>
    <t>-1030121640</t>
  </si>
  <si>
    <t>8*2+12*2"abnormální šroub M24x85mm"</t>
  </si>
  <si>
    <t>1305039683</t>
  </si>
  <si>
    <t>16"šroub T5"</t>
  </si>
  <si>
    <t>78"šroub T10"</t>
  </si>
  <si>
    <t>-217380382</t>
  </si>
  <si>
    <t>656414657</t>
  </si>
  <si>
    <t>187798876</t>
  </si>
  <si>
    <t>5911121230</t>
  </si>
  <si>
    <t>Výměna kolejnice u přídržnice typ obrácené T (plech) přímé soustavy T</t>
  </si>
  <si>
    <t>1432872767</t>
  </si>
  <si>
    <t>Výměna kolejnice u přídržnice typ obrácené T (plech) přímé soustavy T. Poznámka: 1. V cenách jsou započteny náklady na montáž nebo demontáž prozatímních styků, demontáž upevňovadel, přídržnice a kolejnice, výměnu kolejnice, montáž přídržnice a upevňovadel, úpravu a vymezení šířky žlábku a ošetření součástí mazivem. 2. V cenách nejsou obsaženy náklady na dodávku materiálu, dělení kolejnic, zřízení svaru, demontáž a montáž styků.</t>
  </si>
  <si>
    <t>2*5,9</t>
  </si>
  <si>
    <t>732377472</t>
  </si>
  <si>
    <t>8,9*2+8,0*2"středové kolejnice"</t>
  </si>
  <si>
    <t>-2105554509</t>
  </si>
  <si>
    <t>78</t>
  </si>
  <si>
    <t>-1135080377</t>
  </si>
  <si>
    <t>-1121750574</t>
  </si>
  <si>
    <t>8*2</t>
  </si>
  <si>
    <t>5958107065</t>
  </si>
  <si>
    <t>Šroub výhybkový M24 x 165 mm</t>
  </si>
  <si>
    <t>-2037793906</t>
  </si>
  <si>
    <t>5958107060</t>
  </si>
  <si>
    <t>Šroub výhybkový M24 x 155 mm</t>
  </si>
  <si>
    <t>-1164333574</t>
  </si>
  <si>
    <t>2057808867</t>
  </si>
  <si>
    <t>78+24+14+44</t>
  </si>
  <si>
    <t>-1242092481</t>
  </si>
  <si>
    <t>160</t>
  </si>
  <si>
    <t>-602383684</t>
  </si>
  <si>
    <t>-570540780</t>
  </si>
  <si>
    <t>1281393105</t>
  </si>
  <si>
    <t>-194531308</t>
  </si>
  <si>
    <t>312572526</t>
  </si>
  <si>
    <t>834511137</t>
  </si>
  <si>
    <t>986845407</t>
  </si>
  <si>
    <t>-1652170461</t>
  </si>
  <si>
    <t>-1768579325</t>
  </si>
  <si>
    <t>-436145841</t>
  </si>
  <si>
    <t>50*2</t>
  </si>
  <si>
    <t>1035011401</t>
  </si>
  <si>
    <t>1888314709</t>
  </si>
  <si>
    <t>1021658689</t>
  </si>
  <si>
    <t>-1647619210</t>
  </si>
  <si>
    <t>50*0,15</t>
  </si>
  <si>
    <t>-2008650898</t>
  </si>
  <si>
    <t>-1511402028</t>
  </si>
  <si>
    <t>(4,500+7,5)*1,241</t>
  </si>
  <si>
    <t>1148861844</t>
  </si>
  <si>
    <t>469513020</t>
  </si>
  <si>
    <t>1275434021</t>
  </si>
  <si>
    <t>12,000*1,376"doprava kameniva"</t>
  </si>
  <si>
    <t>-1651371455</t>
  </si>
  <si>
    <t>1385511674</t>
  </si>
  <si>
    <t>SO 5.2 - Materiál objednatele</t>
  </si>
  <si>
    <t>1198795393</t>
  </si>
  <si>
    <t>5961164025</t>
  </si>
  <si>
    <t>Jazyk výhybky jednoduché S49 (náhrada za starší tvar) (T6° nebo 7°) levý přímý 10155 mm</t>
  </si>
  <si>
    <t>-1756242948</t>
  </si>
  <si>
    <t>5961164030</t>
  </si>
  <si>
    <t>Jazyk výhybky jednoduché S49 (náhrada za starší tvar) (T6° nebo 7°) pravý ohnutý 10155 mm</t>
  </si>
  <si>
    <t>-277760706</t>
  </si>
  <si>
    <t>5961165035</t>
  </si>
  <si>
    <t>Opornice výhybky jednoduché S49 (náhrada za starší tvar) (T6°) levá ohnutá 13,055 m</t>
  </si>
  <si>
    <t>-1063724376</t>
  </si>
  <si>
    <t>5961165020</t>
  </si>
  <si>
    <t>Opornice výhybky jednoduché S49 (náhrada za starší tvar) (T6°) pravá přímá 13,055 m</t>
  </si>
  <si>
    <t>-310181416</t>
  </si>
  <si>
    <t>5961166025</t>
  </si>
  <si>
    <t>Srdcovka jednoduchá S49 (náhrada za starší tvar) (T6°) levá</t>
  </si>
  <si>
    <t>78137539</t>
  </si>
  <si>
    <t>922133064</t>
  </si>
  <si>
    <t>-1705049671</t>
  </si>
  <si>
    <t>-1782408466</t>
  </si>
  <si>
    <t>-1502111142</t>
  </si>
  <si>
    <t>1249593726</t>
  </si>
  <si>
    <t>5961174000</t>
  </si>
  <si>
    <t>Roubík hákového závěru průměru 25,0 mm</t>
  </si>
  <si>
    <t>910164786</t>
  </si>
  <si>
    <t>5961174000.1</t>
  </si>
  <si>
    <t>1377708148</t>
  </si>
  <si>
    <t>5961174000.2</t>
  </si>
  <si>
    <t>-440641970</t>
  </si>
  <si>
    <t>SO 6 - Oprava výhybky č. 9 a spojky KV 9 - KV 12 žst. Třemošná</t>
  </si>
  <si>
    <t>SO 6.1 - Oprava v.č. 9 a spojky</t>
  </si>
  <si>
    <t>-817992809</t>
  </si>
  <si>
    <t>(34*1,5)*2+(26*1,5)*2+20*1,5</t>
  </si>
  <si>
    <t>-1120989185</t>
  </si>
  <si>
    <t>-279302441</t>
  </si>
  <si>
    <t>180*0,03</t>
  </si>
  <si>
    <t>-271603917</t>
  </si>
  <si>
    <t>5,4*1,5</t>
  </si>
  <si>
    <t>5911655040</t>
  </si>
  <si>
    <t>Demontáž jednoduché výhybky na úložišti dřevěné pražce soustavy S49</t>
  </si>
  <si>
    <t>1640272079</t>
  </si>
  <si>
    <t>Demontáž jednoduché výhybky na úložišti dřevěné pražce soustavy S49. Poznámka: 1. V cenách jsou započteny náklady na demontáž do součástí, manipulaci, naložení na dopravní prostředek a uložení vyzískaného materiálu na úložišti.</t>
  </si>
  <si>
    <t>Poznámka k souboru cen:_x000d_
1. V cenách jsou započteny náklady na demontáž do součástí, manipulaci, naložení na dopravní prostředek a uložení vyzískaného materiálu na úložišti.</t>
  </si>
  <si>
    <t>5911671040</t>
  </si>
  <si>
    <t>Příplatek za demontáž v ose koleje výhybky jednoduché pražce dřevěné soustavy S49</t>
  </si>
  <si>
    <t>-1572263165</t>
  </si>
  <si>
    <t>Příplatek za demontáž v ose koleje výhybky jednoduché pražce dřevěné soustavy S49. Poznámka: 1. V cenách jsou započteny náklady za obtížnost demontáže v ose koleje.</t>
  </si>
  <si>
    <t>Poznámka k souboru cen:_x000d_
1. V cenách jsou započteny náklady za obtížnost demontáže v ose koleje.</t>
  </si>
  <si>
    <t>5906140080</t>
  </si>
  <si>
    <t>Demontáž kolejového roštu koleje v ose koleje pražce dřevěné tv. S49 rozdělení "d"</t>
  </si>
  <si>
    <t>-1721846</t>
  </si>
  <si>
    <t>Demontáž kolejového roštu koleje v ose koleje pražce dřevěné tv. S49 rozdělení "d".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</si>
  <si>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0,047"KV 9 - KV 12"</t>
  </si>
  <si>
    <t>0,004"před ZV 9"</t>
  </si>
  <si>
    <t>5910135010</t>
  </si>
  <si>
    <t>Demontáž pražcové kotvy v koleji</t>
  </si>
  <si>
    <t>1349166400</t>
  </si>
  <si>
    <t>Demontáž pražcové kotvy v koleji. Poznámka: 1. V cenách jsou započteny náklady na odstranění kameniva, demontáž, dohození a úpravu kameniva a naložení výzisku na dopravní prostředek.</t>
  </si>
  <si>
    <t>Poznámka k souboru cen:_x000d_
1. V cenách jsou započteny náklady na odstranění kameniva, demontáž, dohození a úpravu kameniva a naložení výzisku na dopravní prostředek.</t>
  </si>
  <si>
    <t>5905035120</t>
  </si>
  <si>
    <t>Výměna KL malou těžící mechanizací včetně lavičky lože zapuštěné</t>
  </si>
  <si>
    <t>1041446929</t>
  </si>
  <si>
    <t>Výměna KL malou těžící mechanizací včetně lavičky lože zapuštěné. Poznámka: 1. V cenách jsou započteny náklady na odtěžení KL s použitím minirypadla, rozprostření výzisku na terén nebo naložení na dopravní prostředek, přehození kameniva, úprava KL do profilu a jeho případné snížení pod patou kolejnice. U výměny KL v celém profilu je v ceně započteno případné uvolnění, posun a dotažení pražce. 2. V cenách nejsou obsaženy náklady na podbití pražce, dodávku a doplnění kameniva.</t>
  </si>
  <si>
    <t>42" v.č. 9"</t>
  </si>
  <si>
    <t>55*3,2*0,3"kolej KV 9 - KV12+Před ZV 10"</t>
  </si>
  <si>
    <t>-636327262</t>
  </si>
  <si>
    <t>-1444776798</t>
  </si>
  <si>
    <t>-416041661</t>
  </si>
  <si>
    <t>94,800*1,376</t>
  </si>
  <si>
    <t>5911641040</t>
  </si>
  <si>
    <t>Montáž jednoduché výhybky v ose koleje dřevěné pražce soustavy S49</t>
  </si>
  <si>
    <t>632190003</t>
  </si>
  <si>
    <t>Montáž jednoduché výhybky v ose koleje dřevěné pražce soustavy S49. Poznámka: 1. V cenách jsou započteny náklady na manipulaci na pražcovém podloží, nanesení součástí, montáž podle montážního plánu, přezkoušení doléhání jazyků a ošetření součástí mazivem. Demontáž součástí před položením. 2. V cenách nejsou obsaženy náklady na dodávku materiálu.</t>
  </si>
  <si>
    <t>Poznámka k souboru cen:_x000d_
1. V cenách jsou započteny náklady na manipulaci na pražcovém podloží, nanesení součástí, montáž podle montážního plánu, přezkoušení doléhání jazyků a ošetření součástí mazivem. Demontáž součástí před položením. 2. V cenách nejsou obsaženy náklady na dodávku materiálu.</t>
  </si>
  <si>
    <t>5906030050</t>
  </si>
  <si>
    <t>Ojedinělá výměna pražce současně s výměnou nebo čištěním KL pražec dřevěný výhybkový délky přes 4 do 5 m</t>
  </si>
  <si>
    <t>1263185688</t>
  </si>
  <si>
    <t>Ojedinělá výměna pražce současně s výměnou nebo čištěním KL pražec dřevěný výhybkový délky přes 4 do 5 m. Poznámka: 1. V cenách jsou započteny náklady na demontáž upevňovadel, výměnu a podbití pražce, montáž upevňovadel a ošetření součástí mazivem. U nevystrojených a výhybkových pražců dřevěných vrtání otvorů pro vrtule. 2. V cenách nejsou obsaženy náklady na odstranění KL, rozrušení lavičky, úpravu KL do profilu, snížení KL pod patou kolejnice, doplnění kameniva, dodávku materiálu, dopravu výzisku na skládku a skládkovné.</t>
  </si>
  <si>
    <t>Poznámka k souboru cen:_x000d_
1. V cenách jsou započteny náklady na demontáž upevňovadel, výměnu a podbití pražce, montáž upevňovadel a ošetření součástí mazivem. U nevystrojených a výhybkových pražců dřevěných vrtání otvorů pro vrtule. 2. V cenách nejsou obsaženy náklady na odstranění KL, rozrušení lavičky, úpravu KL do profilu, snížení KL pod patou kolejnice, doplnění kameniva, dodávku materiálu, dopravu výzisku na skládku a skládkovné.</t>
  </si>
  <si>
    <t>6"KV9-ZV 10"</t>
  </si>
  <si>
    <t>-272114457</t>
  </si>
  <si>
    <t>5906130090</t>
  </si>
  <si>
    <t>Montáž kolejového roštu v ose koleje pražce dřevěné nevystrojené tv. S49 rozdělení "u"</t>
  </si>
  <si>
    <t>-1017352509</t>
  </si>
  <si>
    <t>Montáž kolejového roštu v ose koleje pražce dřevěné nevystrojené tv. S49 rozdělení "u". Poznámka: 1. V cenách jsou započteny náklady na vrtání pražců dřevěných nevystrojených, manipulaci a montáž KR. 2. V cenách nejsou obsaženy náklady na dodávku materiálu.</t>
  </si>
  <si>
    <t>5956119020</t>
  </si>
  <si>
    <t>Pražec dřevěný výhybkový dub skupina 3 2600x260x160</t>
  </si>
  <si>
    <t>766753824</t>
  </si>
  <si>
    <t>5956119025</t>
  </si>
  <si>
    <t>Pražec dřevěný výhybkový dub skupina 3 2700x260x160</t>
  </si>
  <si>
    <t>-1233920461</t>
  </si>
  <si>
    <t>5956119030</t>
  </si>
  <si>
    <t>Pražec dřevěný výhybkový dub skupina 3 2800x260x160</t>
  </si>
  <si>
    <t>33653117</t>
  </si>
  <si>
    <t>5956119035</t>
  </si>
  <si>
    <t>Pražec dřevěný výhybkový dub skupina 3 2900x260x160</t>
  </si>
  <si>
    <t>-1091829401</t>
  </si>
  <si>
    <t>5956119040</t>
  </si>
  <si>
    <t>Pražec dřevěný výhybkový dub skupina 3 3000x260x160</t>
  </si>
  <si>
    <t>2099122359</t>
  </si>
  <si>
    <t>5956119045</t>
  </si>
  <si>
    <t>Pražec dřevěný výhybkový dub skupina 3 3100x260x160</t>
  </si>
  <si>
    <t>-168390892</t>
  </si>
  <si>
    <t>5956119050</t>
  </si>
  <si>
    <t>Pražec dřevěný výhybkový dub skupina 3 3200x260x160</t>
  </si>
  <si>
    <t>1071978979</t>
  </si>
  <si>
    <t>5956119055</t>
  </si>
  <si>
    <t>Pražec dřevěný výhybkový dub skupina 3 3300x260x160</t>
  </si>
  <si>
    <t>1432836123</t>
  </si>
  <si>
    <t>5956119060</t>
  </si>
  <si>
    <t>Pražec dřevěný výhybkový dub skupina 3 3400x260x160</t>
  </si>
  <si>
    <t>1237014560</t>
  </si>
  <si>
    <t>5956119065</t>
  </si>
  <si>
    <t>Pražec dřevěný výhybkový dub skupina 3 3500x260x160</t>
  </si>
  <si>
    <t>492831855</t>
  </si>
  <si>
    <t>5956119070</t>
  </si>
  <si>
    <t>Pražec dřevěný výhybkový dub skupina 3 3600x260x160</t>
  </si>
  <si>
    <t>240347173</t>
  </si>
  <si>
    <t>5956119075</t>
  </si>
  <si>
    <t>Pražec dřevěný výhybkový dub skupina 3 3700x260x160</t>
  </si>
  <si>
    <t>-112461044</t>
  </si>
  <si>
    <t>5956119080</t>
  </si>
  <si>
    <t>Pražec dřevěný výhybkový dub skupina 3 3800x260x160</t>
  </si>
  <si>
    <t>-1686230529</t>
  </si>
  <si>
    <t>5956119085</t>
  </si>
  <si>
    <t>Pražec dřevěný výhybkový dub skupina 3 3900x260x160</t>
  </si>
  <si>
    <t>-602271406</t>
  </si>
  <si>
    <t>5956119090</t>
  </si>
  <si>
    <t>Pražec dřevěný výhybkový dub skupina 3 4000x260x160</t>
  </si>
  <si>
    <t>-1392910386</t>
  </si>
  <si>
    <t>5956119095</t>
  </si>
  <si>
    <t>Pražec dřevěný výhybkový dub skupina 3 4100x260x160</t>
  </si>
  <si>
    <t>392706385</t>
  </si>
  <si>
    <t>5956119100</t>
  </si>
  <si>
    <t>Pražec dřevěný výhybkový dub skupina 3 4200x260x160</t>
  </si>
  <si>
    <t>160693316</t>
  </si>
  <si>
    <t>5956119105</t>
  </si>
  <si>
    <t>Pražec dřevěný výhybkový dub skupina 3 4300x260x160</t>
  </si>
  <si>
    <t>273117212</t>
  </si>
  <si>
    <t>5956119110</t>
  </si>
  <si>
    <t>Pražec dřevěný výhybkový dub skupina 3 4400x260x160</t>
  </si>
  <si>
    <t>-2012874008</t>
  </si>
  <si>
    <t>5956119115</t>
  </si>
  <si>
    <t>Pražec dřevěný výhybkový dub skupina 3 4500x260x160</t>
  </si>
  <si>
    <t>-1281204237</t>
  </si>
  <si>
    <t>5956119120</t>
  </si>
  <si>
    <t>Pražec dřevěný výhybkový dub skupina 3 4600x260x160</t>
  </si>
  <si>
    <t>-1300386553</t>
  </si>
  <si>
    <t>577844274</t>
  </si>
  <si>
    <t>2038116980</t>
  </si>
  <si>
    <t>1627802616</t>
  </si>
  <si>
    <t>1040608189</t>
  </si>
  <si>
    <t>-499754482</t>
  </si>
  <si>
    <t>5958158060</t>
  </si>
  <si>
    <t>Podložka polyetylenová pod podkladnici 330/170/2 (tv. T5)</t>
  </si>
  <si>
    <t>-2105289731</t>
  </si>
  <si>
    <t>6*2</t>
  </si>
  <si>
    <t>-501228100</t>
  </si>
  <si>
    <t>118*2+68*4</t>
  </si>
  <si>
    <t>1499295360</t>
  </si>
  <si>
    <t>-2108256559</t>
  </si>
  <si>
    <t>70*0,25</t>
  </si>
  <si>
    <t>1643640206</t>
  </si>
  <si>
    <t>5906060020</t>
  </si>
  <si>
    <t>Vrtání pražce dřevěného přes 8 otvorů</t>
  </si>
  <si>
    <t>946440751</t>
  </si>
  <si>
    <t>Vrtání pražce dřevěného přes 8 otvorů. Poznámka: 1. V cenách jsou započteny náklady na potřebnou manipulaci, označení, vyvrtání otvorů a jejich ošetření impregnací.</t>
  </si>
  <si>
    <t>559158555</t>
  </si>
  <si>
    <t>118+12+136</t>
  </si>
  <si>
    <t>-70634446</t>
  </si>
  <si>
    <t>5958134140</t>
  </si>
  <si>
    <t>Součásti upevňovací vložka M</t>
  </si>
  <si>
    <t>258863880</t>
  </si>
  <si>
    <t>431582705</t>
  </si>
  <si>
    <t>24+8+8*2</t>
  </si>
  <si>
    <t>2003152424</t>
  </si>
  <si>
    <t>520+364+24+8+8*2</t>
  </si>
  <si>
    <t>2060862702</t>
  </si>
  <si>
    <t>5908005530</t>
  </si>
  <si>
    <t>Oprava kolejnicového styku montáž spojek tv. S49</t>
  </si>
  <si>
    <t>2033845149</t>
  </si>
  <si>
    <t>Oprava kolejnicového styku montáž spojek tv. S49. Poznámka: 1. V cenách jsou započteny náklady na výměnu, demontáž nebo montáž vniřní spojky a/nebo celého styku a ošetření součástí mazivem. U přechodových spojek se použije položka s větším tvarem. 2. V cenách nejsou obsaženy náklady na dodávku materiálu.</t>
  </si>
  <si>
    <t>5907015035</t>
  </si>
  <si>
    <t>Ojedinělá výměna kolejnic stávající upevnění tv. S49 rozdělení "c"</t>
  </si>
  <si>
    <t>1771124226</t>
  </si>
  <si>
    <t>Ojedinělá výměna kolejnic stávající upevnění tv. S49 rozdělení "c". Poznámka: 1. V cenách jsou započteny náklady na demontáž upevňovadel, výměnu kolejnic, dílů a součástí, úpravu dilatačních spár, pryžových podložek, montáž upevňovadel, zřízení nebo demontáž prozatímních styků a ošetření součástí mazivem. 2. V cenách nejsou započteny náklady na dělení kolejnic, zřízení svaru, demontáž nebo montáž styků.</t>
  </si>
  <si>
    <t>4*2"před ZVV 2"</t>
  </si>
  <si>
    <t>12,6*4"středové kolejnice"</t>
  </si>
  <si>
    <t>3,8*2</t>
  </si>
  <si>
    <t>1546121156</t>
  </si>
  <si>
    <t>1160029285</t>
  </si>
  <si>
    <t>5958107000</t>
  </si>
  <si>
    <t>Šroub spojkový M24 x 120 mm</t>
  </si>
  <si>
    <t>1448629138</t>
  </si>
  <si>
    <t>-1069474798</t>
  </si>
  <si>
    <t>2087939420</t>
  </si>
  <si>
    <t>1428012244</t>
  </si>
  <si>
    <t>5910132030</t>
  </si>
  <si>
    <t>Zřízení zádržné opěrky na jazyku i opornici</t>
  </si>
  <si>
    <t>457647697</t>
  </si>
  <si>
    <t>Zřízení zádržné opěrky na jazyku i opornici. Poznámka: 1. V cenách jsou započteny náklady na vrtání otvorů a montáž. 2. V cenách nejsou obsaženy náklady na dodávku materiálu.</t>
  </si>
  <si>
    <t>Poznámka k souboru cen:_x000d_
1. V cenách jsou započteny náklady na vrtání otvorů a montáž. 2. V cenách nejsou obsaženy náklady na dodávku materiálu.</t>
  </si>
  <si>
    <t>5961170070</t>
  </si>
  <si>
    <t>Zádržná opěrka proti putování pro jazyk S49 R300 ohnutý</t>
  </si>
  <si>
    <t>-1682461842</t>
  </si>
  <si>
    <t>5961170075</t>
  </si>
  <si>
    <t>Zádržná opěrka proti putování pro jazyk S49 R300 přímý</t>
  </si>
  <si>
    <t>-567943258</t>
  </si>
  <si>
    <t>5961170160</t>
  </si>
  <si>
    <t>Zádržná opěrka proti putování pro opornici S49 R300 ohnutou</t>
  </si>
  <si>
    <t>778271349</t>
  </si>
  <si>
    <t>5961170165</t>
  </si>
  <si>
    <t>Zádržná opěrka proti putování pro opornici S49 R300 přímou</t>
  </si>
  <si>
    <t>-1508431467</t>
  </si>
  <si>
    <t>1952145632</t>
  </si>
  <si>
    <t>738295743</t>
  </si>
  <si>
    <t>5910035130</t>
  </si>
  <si>
    <t>Dosažení dovolené upínací teploty v BK prodloužením kolejnicového pásu ve výhybce tv. S49</t>
  </si>
  <si>
    <t>1782695283</t>
  </si>
  <si>
    <t>Dosažení dovolené upínací teploty v BK prodloužením kolejnicového pásu ve výhybce tv. S49.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</si>
  <si>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71</t>
  </si>
  <si>
    <t>-186946782</t>
  </si>
  <si>
    <t>72</t>
  </si>
  <si>
    <t>290677293</t>
  </si>
  <si>
    <t>73</t>
  </si>
  <si>
    <t>-383103476</t>
  </si>
  <si>
    <t>74</t>
  </si>
  <si>
    <t>-2027360748</t>
  </si>
  <si>
    <t>75</t>
  </si>
  <si>
    <t>5910075050</t>
  </si>
  <si>
    <t>Opravné broušení jazyka šíře plochy přes 30 mm hloubky do 2 mm</t>
  </si>
  <si>
    <t>1503992833</t>
  </si>
  <si>
    <t>Opravné broušení jazyka šíře plochy přes 30 mm hloubky do 2 mm. Poznámka: 1. V cenách jsou započteny náklady na odstranění převalků a povrchových vad, optimalizace příčného profilu a geometrie dílů výhybky.</t>
  </si>
  <si>
    <t>Poznámka k souboru cen:_x000d_
1. V cenách jsou započteny náklady na odstranění převalků a povrchových vad, optimalizace příčného profilu a geometrie dílů výhybky.</t>
  </si>
  <si>
    <t>12,1*2</t>
  </si>
  <si>
    <t>5910075150</t>
  </si>
  <si>
    <t>Opravné broušení opornice šíře plochy přes 30 mm hloubky do 2 mm</t>
  </si>
  <si>
    <t>-1522023964</t>
  </si>
  <si>
    <t>Opravné broušení opornice šíře plochy přes 30 mm hloubky do 2 mm. Poznámka: 1. V cenách jsou započteny náklady na odstranění převalků a povrchových vad, optimalizace příčného profilu a geometrie dílů výhybky.</t>
  </si>
  <si>
    <t>13,7*2</t>
  </si>
  <si>
    <t>77</t>
  </si>
  <si>
    <t>5910080120</t>
  </si>
  <si>
    <t>Opravné broušení srdcovky jednoduché 1:7,5 a 1:9 hloubky přes 2 mm</t>
  </si>
  <si>
    <t>1207288073</t>
  </si>
  <si>
    <t>Opravné broušení srdcovky jednoduché 1:7,5 a 1:9 hloubky přes 2 mm. Poznámka: 1. V cenách jsou započteny náklady na odstranění vznikajících převalků, povrchových vad a měření profilu srdcovky šablonou.</t>
  </si>
  <si>
    <t>5910075250</t>
  </si>
  <si>
    <t>Opravné broušení výhybkové kolejnice šíře plochy přes 30 mm hloubky do 2 mm</t>
  </si>
  <si>
    <t>473038878</t>
  </si>
  <si>
    <t>Opravné broušení výhybkové kolejnice šíře plochy přes 30 mm hloubky do 2 mm. Poznámka: 1. V cenách jsou započteny náklady na odstranění převalků a povrchových vad, optimalizace příčného profilu a geometrie dílů výhybky.</t>
  </si>
  <si>
    <t>11,7*4+8*2</t>
  </si>
  <si>
    <t>79</t>
  </si>
  <si>
    <t>5911117130</t>
  </si>
  <si>
    <t>Výměna přídržnice srdcovky jednoduché typ Kn60 ohnuté soustavy S49</t>
  </si>
  <si>
    <t>-294001228</t>
  </si>
  <si>
    <t>Výměna přídržnice srdcovky jednoduché typ Kn60 ohnuté soustavy S49. Poznámka: 1. V cenách jsou započteny náklady na výměnu přídržnice, vymezení šíře žlábku a ošetření součástí mazivem. 2. V cenách nejsou obsaženy náklady na dodávku dílu.</t>
  </si>
  <si>
    <t>Poznámka k souboru cen:_x000d_
1. V cenách jsou započteny náklady na výměnu přídržnice, vymezení šíře žlábku a ošetření součástí mazivem. 2. V cenách nejsou obsaženy náklady na dodávku dílu.</t>
  </si>
  <si>
    <t>80</t>
  </si>
  <si>
    <t>5911117030</t>
  </si>
  <si>
    <t>Výměna přídržnice srdcovky jednoduché typ Kn60 přímé soustavy S49</t>
  </si>
  <si>
    <t>157026960</t>
  </si>
  <si>
    <t>Výměna přídržnice srdcovky jednoduché typ Kn60 přímé soustavy S49. Poznámka: 1. V cenách jsou započteny náklady na výměnu přídržnice, vymezení šíře žlábku a ošetření součástí mazivem. 2. V cenách nejsou obsaženy náklady na dodávku dílu.</t>
  </si>
  <si>
    <t>81</t>
  </si>
  <si>
    <t>5910063010</t>
  </si>
  <si>
    <t>Opravné souvislé broušení kolejnic R260 head checking, povrchové vady, příčný a podélný profil hloubky do 2 mm</t>
  </si>
  <si>
    <t>260524814</t>
  </si>
  <si>
    <t>Opravné souvislé broušení kolejnic R260 head checking, povrchové vady, příčný a podélný profil hloubky do 2 mm. Poznámka: 1. V cenách jsou započteny náklady na kontinuální odstranění nebo úpravu převalků, skluzových vln a povrchových vad, optimalizaci příčného a podélného profilu hlavy kolejnice souvisle velkým broucícím, frézovacím nebo hoblovacím strojem včetně dokumentace měření záznamu podélného a příčného profilu hlavy kolejnice a hloubky povrchových trhlin, zajištění požární bezpečnosti a bezpečnosti v místech veřejnosti přístupných podle platných předpisů a požadavku objednatele, likvidaci odpadu po broušení a přepravu stroje.</t>
  </si>
  <si>
    <t>Poznámka k souboru cen:_x000d_
1. V cenách jsou započteny náklady na kontinuální odstranění nebo úpravu převalků, skluzových vln a povrchových vad, optimalizaci příčného a podélného profilu hlavy kolejnice souvisle velkým broucícím, frézovacím nebo hoblovacím strojem včetně dokumentace měření záznamu podélného a příčného profilu hlavy kolejnice a hloubky povrchových trhlin, zajištění požární bezpečnosti a bezpečnosti v místech veřejnosti přístupných podle platných předpisů a požadavku objednatele, likvidaci odpadu po broušení a přepravu stroje.</t>
  </si>
  <si>
    <t>60*2"KV 9 - KV 12"</t>
  </si>
  <si>
    <t>82</t>
  </si>
  <si>
    <t>1065667165</t>
  </si>
  <si>
    <t>83</t>
  </si>
  <si>
    <t>486808855</t>
  </si>
  <si>
    <t>2"MHS, ASP"</t>
  </si>
  <si>
    <t>84</t>
  </si>
  <si>
    <t>-1415698130</t>
  </si>
  <si>
    <t>130,445*1,8+(20*1,5*0,15)*1,5"KL+stezka u výhybky"</t>
  </si>
  <si>
    <t>85</t>
  </si>
  <si>
    <t>156138008</t>
  </si>
  <si>
    <t>69*0,09+9,254</t>
  </si>
  <si>
    <t>86</t>
  </si>
  <si>
    <t>443935951</t>
  </si>
  <si>
    <t>241,551"KL na skládku"</t>
  </si>
  <si>
    <t>87</t>
  </si>
  <si>
    <t>289319889</t>
  </si>
  <si>
    <t>15,464"dřevěné pražce na skládku"</t>
  </si>
  <si>
    <t>88</t>
  </si>
  <si>
    <t>9901000400</t>
  </si>
  <si>
    <t>Doprava dodávek zhotovitele, dodávek objednatele nebo výzisku mechanizací o nosnosti do 3,5 t do 40 km</t>
  </si>
  <si>
    <t>1443955914</t>
  </si>
  <si>
    <t>Doprava dodávek zhotovitele, dodávek objednatele nebo výzisku mechanizací o nosnosti do 3,5 t do 40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</si>
  <si>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130,445+8,1"doprava kameniva"</t>
  </si>
  <si>
    <t>89</t>
  </si>
  <si>
    <t>9902100800</t>
  </si>
  <si>
    <t xml:space="preserve">Doprava dodávek zhotovitele, dodávek objednatele nebo výzisku mechanizací přes 3,5 t sypanin  do 150 km</t>
  </si>
  <si>
    <t>2030242404</t>
  </si>
  <si>
    <t>Doprava dodávek zhotovitele, dodávek objednatele nebo výzisku mechanizací přes 3,5 t sypanin do 150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</si>
  <si>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10,282"doprava pražců"</t>
  </si>
  <si>
    <t>90</t>
  </si>
  <si>
    <t>-340878139</t>
  </si>
  <si>
    <t>91</t>
  </si>
  <si>
    <t>370090667</t>
  </si>
  <si>
    <t>92</t>
  </si>
  <si>
    <t>1532005052</t>
  </si>
  <si>
    <t>93</t>
  </si>
  <si>
    <t>-421154077</t>
  </si>
  <si>
    <t>94</t>
  </si>
  <si>
    <t>1886551392</t>
  </si>
  <si>
    <t>95</t>
  </si>
  <si>
    <t>7591015040</t>
  </si>
  <si>
    <t>Montáž elektromotorického přestavníku na výhybce bez kontroly jazyků na pražci</t>
  </si>
  <si>
    <t>135928980</t>
  </si>
  <si>
    <t>Montáž elektromotorického přestavníku na výhybce bez kontroly jazyků na pražci - připevnění přestavníku pomocí připevňovací soupravy a zatažení kabelu s kabelovou formou do kabelového závěru, mechanické přezkoušení chodu, opravný nátěr. Bez zemních prací</t>
  </si>
  <si>
    <t>96</t>
  </si>
  <si>
    <t>7591017040</t>
  </si>
  <si>
    <t>Demontáž elektromotorického přestavníku z výhybky bez kontroly jazyků</t>
  </si>
  <si>
    <t>1423619475</t>
  </si>
  <si>
    <t>SO 6.2 - Materiál objednatele</t>
  </si>
  <si>
    <t>-957732737</t>
  </si>
  <si>
    <t>-1453582960</t>
  </si>
  <si>
    <t>SO 7 - Oprava koleje č.5 žst.Kaznějov</t>
  </si>
  <si>
    <t>SO 7.1 - Železniční svršek</t>
  </si>
  <si>
    <t>Správa železnic, s.o.- OŘ Plzeň</t>
  </si>
  <si>
    <t>-1421195017</t>
  </si>
  <si>
    <t>100*1</t>
  </si>
  <si>
    <t>608188748</t>
  </si>
  <si>
    <t>-2084096436</t>
  </si>
  <si>
    <t>100*0,03</t>
  </si>
  <si>
    <t>329685098</t>
  </si>
  <si>
    <t>5906140260</t>
  </si>
  <si>
    <t>Demontáž kolejového roštu koleje v ose koleje pražce ocelové válcované tv. T nebo A válcované rozdělení "d"</t>
  </si>
  <si>
    <t>-272904324</t>
  </si>
  <si>
    <t>Demontáž kolejového roštu koleje v ose koleje pražce ocelové válcované tv. T nebo A válcované rozdělení "d". Poznámka: 1. V cenách jsou započteny náklady na případné odstranění kameniva, rozebrání roštu do součástí, manipulaci, naložení výzisku na dopravní prostředek a uložení na úložišti. 2. V cenách nejsou obsaženy náklady na dopravu a vytřídění.</t>
  </si>
  <si>
    <t>-951352155</t>
  </si>
  <si>
    <t>200*3,2*0,25</t>
  </si>
  <si>
    <t>846352263</t>
  </si>
  <si>
    <t>5914120020</t>
  </si>
  <si>
    <t>Demontáž nástupiště úrovňového hrana Tischer</t>
  </si>
  <si>
    <t>-315217170</t>
  </si>
  <si>
    <t>Demontáž nástupiště úrovňového hrana Tischer. Poznámka: 1. V cenách jsou započteny náklady na snesení dílů i zásypu a jejich uložení na plochu nebo naložení na dopravní prostředek a uložení na úložišti.</t>
  </si>
  <si>
    <t>5913095020</t>
  </si>
  <si>
    <t>Demontáž dílů zádlažbové přejezdové konstrukce vnitřního panelu</t>
  </si>
  <si>
    <t>121590577</t>
  </si>
  <si>
    <t>Demontáž dílů zádlažbové přejezdové konstrukce vnitřního panelu. Poznámka: 1. V cenách jsou započteny náklady na demontáž dílů a naložení na dopravní prostředek.</t>
  </si>
  <si>
    <t>Poznámka k souboru cen:_x000d_
1. V cenách jsou započteny náklady na demontáž dílů a naložení na dopravní prostředek.</t>
  </si>
  <si>
    <t>5913095030</t>
  </si>
  <si>
    <t>Demontáž dílů zádlažbové přejezdové konstrukce náběhového klínu</t>
  </si>
  <si>
    <t>-873630719</t>
  </si>
  <si>
    <t>Demontáž dílů zádlažbové přejezdové konstrukce náběhového klínu. Poznámka: 1. V cenách jsou započteny náklady na demontáž dílů a naložení na dopravní prostředek.</t>
  </si>
  <si>
    <t>-1878959801</t>
  </si>
  <si>
    <t>-1417944707</t>
  </si>
  <si>
    <t>5913060030</t>
  </si>
  <si>
    <t>Demontáž dílů betonové přejezdové konstrukce náběhového klínu</t>
  </si>
  <si>
    <t>-798067287</t>
  </si>
  <si>
    <t>Demontáž dílů betonové přejezdové konstrukce náběhového klínu. Poznámka: 1. V cenách jsou započteny náklady na demontáž konstrukce a naložení na dopravní prostředek.</t>
  </si>
  <si>
    <t>1649658116</t>
  </si>
  <si>
    <t>18344872</t>
  </si>
  <si>
    <t>5906130380</t>
  </si>
  <si>
    <t>Montáž kolejového roštu v ose koleje pražce betonové vystrojené tv. S49 rozdělení "c"</t>
  </si>
  <si>
    <t>162255931</t>
  </si>
  <si>
    <t>Montáž kolejového roštu v ose koleje pražce betonové vystrojené tv. S49 rozdělení "c". Poznámka: 1. V cenách jsou započteny náklady na vrtání pražců dřevěných nevystrojených, manipulaci a montáž KR. 2. V cenách nejsou obsaženy náklady na dodávku materiálu.</t>
  </si>
  <si>
    <t>640403885</t>
  </si>
  <si>
    <t>195"5.SK"</t>
  </si>
  <si>
    <t>350*0,15"3.SK"</t>
  </si>
  <si>
    <t>1463543123</t>
  </si>
  <si>
    <t>247,500*1,376</t>
  </si>
  <si>
    <t>217934975</t>
  </si>
  <si>
    <t>0,250" 5.SK"</t>
  </si>
  <si>
    <t>0,350"3.SK</t>
  </si>
  <si>
    <t>240433471</t>
  </si>
  <si>
    <t>-2135926458</t>
  </si>
  <si>
    <t>-1795004090</t>
  </si>
  <si>
    <t>5910040310</t>
  </si>
  <si>
    <t>Umožnění volné dilatace kolejnice demontáž upevňovadel s osazením kluzných podložek rozdělení pražců "c"</t>
  </si>
  <si>
    <t>-502447138</t>
  </si>
  <si>
    <t>Umožnění volné dilatace kolejnice demontáž upevňovadel s osazením kluzných podložek rozdělení pražců "c". Poznámka: 1. V cenách jsou započteny náklady na uvolnění, demontáž a rovnoměrné prodloužení nebo zkrácení kolejnice, vyznačení značek a vedení dokumentace. 2. V cenách nejsou obsaženy náklady na demontáž kolejnicových spojek.</t>
  </si>
  <si>
    <t>250*2</t>
  </si>
  <si>
    <t>5910040410</t>
  </si>
  <si>
    <t>Umožnění volné dilatace kolejnice montáž upevňovadel s odstraněním kluzných podložek rozdělení pražců "c"</t>
  </si>
  <si>
    <t>182847287</t>
  </si>
  <si>
    <t>Umožnění volné dilatace kolejnice montáž upevňovadel s odstraněním kluzných podložek rozdělení pražců "c". Poznámka: 1. V cenách jsou započteny náklady na uvolnění, demontáž a rovnoměrné prodloužení nebo zkrácení kolejnice, vyznačení značek a vedení dokumentace. 2. V cenách nejsou obsaženy náklady na demontáž kolejnicových spojek.</t>
  </si>
  <si>
    <t>2*250</t>
  </si>
  <si>
    <t>-1648212842</t>
  </si>
  <si>
    <t>304*2</t>
  </si>
  <si>
    <t>-599735656</t>
  </si>
  <si>
    <t>304*4</t>
  </si>
  <si>
    <t>-1629934206</t>
  </si>
  <si>
    <t>-1913121819</t>
  </si>
  <si>
    <t>(80*0,1*0,2)*1,5"hrana plochy u výpravní budovy"</t>
  </si>
  <si>
    <t>(179*0,2*1,2)*1,5"nástupiště 3.SK"</t>
  </si>
  <si>
    <t>1353499184</t>
  </si>
  <si>
    <t>1661993650</t>
  </si>
  <si>
    <t>179*0,35*0,25</t>
  </si>
  <si>
    <t>5913030020</t>
  </si>
  <si>
    <t>Montáž dílů přejezdu celopryžového v koleji vnitřní panel</t>
  </si>
  <si>
    <t>-532519804</t>
  </si>
  <si>
    <t>Montáž dílů přejezdu celopryžového v koleji vnitřní panel. Poznámka: 1. V cenách jsou započteny náklady na montáž dílů. 2. V cenách nejsou obsaženy náklady na dodávku materiálu.</t>
  </si>
  <si>
    <t>-31865740</t>
  </si>
  <si>
    <t>106589129</t>
  </si>
  <si>
    <t>(179*1*0,2)*1,5"odstranění nástupiště"</t>
  </si>
  <si>
    <t>160*1,8"KL"</t>
  </si>
  <si>
    <t>727274949</t>
  </si>
  <si>
    <t>4*0,3"betonové panely"</t>
  </si>
  <si>
    <t>-1766924770</t>
  </si>
  <si>
    <t>359,700"KL+stezky+nástupiště na skládku"</t>
  </si>
  <si>
    <t>-1784049498</t>
  </si>
  <si>
    <t>4*0,3"betonové panely na skládku"</t>
  </si>
  <si>
    <t>-275752313</t>
  </si>
  <si>
    <t>340,560+4,5+66,840"doprava kameniva"</t>
  </si>
  <si>
    <t>-1295037920</t>
  </si>
  <si>
    <t>13,360"doprava betonu"</t>
  </si>
  <si>
    <t>-95475291</t>
  </si>
  <si>
    <t>25,000"kolejnice"</t>
  </si>
  <si>
    <t>-1585782794</t>
  </si>
  <si>
    <t>25"přeprava kolejnic z horní Břízy do Kaznějova"</t>
  </si>
  <si>
    <t>-1089092041</t>
  </si>
  <si>
    <t>1"1xMHS"</t>
  </si>
  <si>
    <t>SO 7.2 - Materiál objednatele</t>
  </si>
  <si>
    <t>-1969878235</t>
  </si>
  <si>
    <t>-145744337</t>
  </si>
  <si>
    <t>5963101005</t>
  </si>
  <si>
    <t>Přejezd celopryžový pro nezatížené komunikace</t>
  </si>
  <si>
    <t>-1649301904</t>
  </si>
  <si>
    <t>SO 8 - VRN</t>
  </si>
  <si>
    <t>SO 8.1 - VRN</t>
  </si>
  <si>
    <t>021211001</t>
  </si>
  <si>
    <t>Průzkumné práce pro opravy Doplňující laboratorní rozbor kontaminace zeminy nebo kol. lože</t>
  </si>
  <si>
    <t>1024</t>
  </si>
  <si>
    <t>-535193247</t>
  </si>
  <si>
    <t>Průzkumné práce pro opravy Doplňující laboratorní rozbor kontaminace zeminy nebo kol. lože - V ceně jsou započteny náklady na doplňující rozbor kameniva nebo KL pro objasnění kontaminace ropnými látkami akreditovanou laboratoří včetně vyhodnocení a předání zprávy o výsledku.</t>
  </si>
  <si>
    <t>Poznámka k souboru cen:_x000d_
V ceně jsou započteny náklady na doplňující rozbor kameniva nebo KL pro objasnění kontaminace ropnými látkami akreditovanou laboratoří včetně vyhodnocení a předání zprávy o výsledku.</t>
  </si>
  <si>
    <t>022101001</t>
  </si>
  <si>
    <t>Geodetické práce Geodetické práce před opravou</t>
  </si>
  <si>
    <t>%</t>
  </si>
  <si>
    <t>-1185484732</t>
  </si>
  <si>
    <t>022101011</t>
  </si>
  <si>
    <t>Geodetické práce Geodetické práce v průběhu opravy</t>
  </si>
  <si>
    <t>-194791501</t>
  </si>
  <si>
    <t>022101021</t>
  </si>
  <si>
    <t>Geodetické práce Geodetické práce po ukončení opravy</t>
  </si>
  <si>
    <t>-1982998855</t>
  </si>
  <si>
    <t>023131001</t>
  </si>
  <si>
    <t>Projektové práce Dokumentace skutečného provedení železničního svršku a spodku</t>
  </si>
  <si>
    <t>-1279619415</t>
  </si>
  <si>
    <t>Projektové práce Dokumentace skutečného provedení železničního svršku a spodku - V sazbě jsou obsaženy náklady na zaměření a vyhotovení dokumentace skutečného provedení žel. svršku a spodku dle vyhlášky č. 499/2006 Sb., a vyhlášky č. 31/1995 Sb. včetně zpracování dat v digitální podobě v otevřené formě a její předání objednateli</t>
  </si>
  <si>
    <t>Poznámka k souboru cen:_x000d_
V sazbě jsou obsaženy náklady na zaměření a vyhotovení dokumentace skutečného provedení žel. svršku a spodku dle vyhlášky č. 499/2006 Sb., a vyhlášky č. 31/1995 Sb. včetně zpracování dat v digitální podobě v otevřené formě a její předání objednateli</t>
  </si>
  <si>
    <t>022121001</t>
  </si>
  <si>
    <t>Geodetické práce Diagnostika technické infrastruktury Vytýčení trasy inženýrských sítí</t>
  </si>
  <si>
    <t>-87344817</t>
  </si>
  <si>
    <t xml:space="preserve">Geodetické práce Diagnostika technické infrastruktury Vytýčení trasy inženýrských sítí - V sazbě jsou započteny náklady na vyhledání trasy detektorem, zaměření a zobrazení trasy a předání  výstupu zaměření. V sazbě nejsou obsaženy náklady na vytýčení sítí ve správě provozovatele.</t>
  </si>
  <si>
    <t>Poznámka k souboru cen:_x000d_
V sazbě jsou započteny náklady na vyhledání trasy detektorem, zaměření a zobrazení trasy a předání výstupu zaměření. V sazbě nejsou obsaženy náklady na vytýčení sítí ve správě provozovatele.</t>
  </si>
  <si>
    <t>031101031</t>
  </si>
  <si>
    <t>Zařízení a vybavení staveniště vyjma dále jmenované práce včetně opatření na ochranu sousedních pozemků, včetně opatření na ochranu sousedních pozemků, informační tabule, dopravního značení na staveništi aj. při velikosti nákladů přes 5 do 20 mil. Kč</t>
  </si>
  <si>
    <t>673112414</t>
  </si>
  <si>
    <t>033131001</t>
  </si>
  <si>
    <t>Provozní vlivy Organizační zajištění prací při zřizování a udržování BK kolejí a výhybek</t>
  </si>
  <si>
    <t>-1228413690</t>
  </si>
  <si>
    <t>Provozní vlivy Organizační zajištění prací při zřizování a udržování BK kolejí a výhybek - Organizační zajištění prací při zřizování a udržování bezstykové koleje podle př. S3/2, zejména technologická příprava pořízení schématu a projednání postupu, kontrola připravenosti a řízení postupu prací, předání prací a dokladů objednateli.</t>
  </si>
  <si>
    <t>Poznámka k souboru cen:_x000d_
Organizační zajištění prací při zřizování a udržování bezstykové koleje podle př. S3/2, zejména technologická příprava pořízení schématu a projednání postupu, kontrola připravenosti a řízení postupu prací, předání prací a dokladů objednateli.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</si>
</sst>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sz val="10"/>
      <color rgb="FF003366"/>
      <name val="Arial CE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rgb="FFFF9086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7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8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9" fillId="0" borderId="0" xfId="0" applyFont="1" applyAlignment="1" applyProtection="1">
      <alignment horizontal="left" vertical="center"/>
    </xf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2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3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3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4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5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6" fillId="0" borderId="11" xfId="0" applyFont="1" applyBorder="1" applyAlignment="1">
      <alignment horizontal="center" vertical="center"/>
    </xf>
    <xf numFmtId="0" fontId="16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7" fillId="0" borderId="14" xfId="0" applyFont="1" applyBorder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7" fillId="0" borderId="14" xfId="0" applyFont="1" applyBorder="1" applyAlignment="1" applyProtection="1">
      <alignment horizontal="left" vertical="center"/>
    </xf>
    <xf numFmtId="0" fontId="17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8" fillId="4" borderId="6" xfId="0" applyFont="1" applyFill="1" applyBorder="1" applyAlignment="1" applyProtection="1">
      <alignment horizontal="center" vertical="center"/>
    </xf>
    <xf numFmtId="0" fontId="18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8" fillId="4" borderId="7" xfId="0" applyFont="1" applyFill="1" applyBorder="1" applyAlignment="1" applyProtection="1">
      <alignment horizontal="center" vertical="center"/>
    </xf>
    <xf numFmtId="0" fontId="18" fillId="4" borderId="7" xfId="0" applyFont="1" applyFill="1" applyBorder="1" applyAlignment="1" applyProtection="1">
      <alignment horizontal="right" vertical="center"/>
    </xf>
    <xf numFmtId="0" fontId="18" fillId="4" borderId="8" xfId="0" applyFont="1" applyFill="1" applyBorder="1" applyAlignment="1" applyProtection="1">
      <alignment horizontal="left" vertical="center"/>
    </xf>
    <xf numFmtId="0" fontId="18" fillId="4" borderId="0" xfId="0" applyFont="1" applyFill="1" applyAlignment="1" applyProtection="1">
      <alignment horizontal="center" vertical="center"/>
    </xf>
    <xf numFmtId="0" fontId="19" fillId="0" borderId="16" xfId="0" applyFont="1" applyBorder="1" applyAlignment="1" applyProtection="1">
      <alignment horizontal="center" vertical="center" wrapText="1"/>
    </xf>
    <xf numFmtId="0" fontId="19" fillId="0" borderId="17" xfId="0" applyFont="1" applyBorder="1" applyAlignment="1" applyProtection="1">
      <alignment horizontal="center" vertical="center" wrapText="1"/>
    </xf>
    <xf numFmtId="0" fontId="19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20" fillId="0" borderId="0" xfId="0" applyFont="1" applyAlignment="1" applyProtection="1">
      <alignment vertical="center"/>
    </xf>
    <xf numFmtId="4" fontId="20" fillId="0" borderId="0" xfId="0" applyNumberFormat="1" applyFont="1" applyAlignment="1" applyProtection="1">
      <alignment horizontal="right" vertical="center"/>
    </xf>
    <xf numFmtId="4" fontId="20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6" fillId="0" borderId="14" xfId="0" applyNumberFormat="1" applyFont="1" applyBorder="1" applyAlignment="1" applyProtection="1">
      <alignment vertical="center"/>
    </xf>
    <xf numFmtId="4" fontId="16" fillId="0" borderId="0" xfId="0" applyNumberFormat="1" applyFont="1" applyBorder="1" applyAlignment="1" applyProtection="1">
      <alignment vertical="center"/>
    </xf>
    <xf numFmtId="166" fontId="16" fillId="0" borderId="0" xfId="0" applyNumberFormat="1" applyFont="1" applyBorder="1" applyAlignment="1" applyProtection="1">
      <alignment vertical="center"/>
    </xf>
    <xf numFmtId="4" fontId="16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22" fillId="0" borderId="0" xfId="0" applyFont="1" applyAlignment="1" applyProtection="1">
      <alignment vertical="center"/>
    </xf>
    <xf numFmtId="0" fontId="22" fillId="0" borderId="0" xfId="0" applyFont="1" applyAlignment="1" applyProtection="1">
      <alignment horizontal="left" vertical="center" wrapText="1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4" fillId="0" borderId="14" xfId="0" applyNumberFormat="1" applyFont="1" applyBorder="1" applyAlignment="1" applyProtection="1">
      <alignment vertical="center"/>
    </xf>
    <xf numFmtId="4" fontId="24" fillId="0" borderId="0" xfId="0" applyNumberFormat="1" applyFont="1" applyBorder="1" applyAlignment="1" applyProtection="1">
      <alignment vertical="center"/>
    </xf>
    <xf numFmtId="166" fontId="24" fillId="0" borderId="0" xfId="0" applyNumberFormat="1" applyFont="1" applyBorder="1" applyAlignment="1" applyProtection="1">
      <alignment vertical="center"/>
    </xf>
    <xf numFmtId="4" fontId="24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26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4" fontId="26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1" fillId="0" borderId="19" xfId="0" applyNumberFormat="1" applyFont="1" applyBorder="1" applyAlignment="1" applyProtection="1">
      <alignment vertical="center"/>
    </xf>
    <xf numFmtId="4" fontId="1" fillId="0" borderId="20" xfId="0" applyNumberFormat="1" applyFont="1" applyBorder="1" applyAlignment="1" applyProtection="1">
      <alignment vertical="center"/>
    </xf>
    <xf numFmtId="166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9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3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13" fillId="0" borderId="0" xfId="0" applyFont="1" applyAlignment="1">
      <alignment horizontal="left" vertical="center"/>
    </xf>
    <xf numFmtId="4" fontId="20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5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18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18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8" fillId="4" borderId="16" xfId="0" applyFont="1" applyFill="1" applyBorder="1" applyAlignment="1" applyProtection="1">
      <alignment horizontal="center" vertical="center" wrapText="1"/>
    </xf>
    <xf numFmtId="0" fontId="18" fillId="4" borderId="17" xfId="0" applyFont="1" applyFill="1" applyBorder="1" applyAlignment="1" applyProtection="1">
      <alignment horizontal="center" vertical="center" wrapText="1"/>
    </xf>
    <xf numFmtId="0" fontId="18" fillId="4" borderId="17" xfId="0" applyFont="1" applyFill="1" applyBorder="1" applyAlignment="1" applyProtection="1">
      <alignment horizontal="center" vertical="center" wrapText="1"/>
      <protection locked="0"/>
    </xf>
    <xf numFmtId="0" fontId="18" fillId="4" borderId="18" xfId="0" applyFont="1" applyFill="1" applyBorder="1" applyAlignment="1" applyProtection="1">
      <alignment horizontal="center" vertical="center" wrapText="1"/>
    </xf>
    <xf numFmtId="0" fontId="18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0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0" fillId="0" borderId="12" xfId="0" applyNumberFormat="1" applyFont="1" applyBorder="1" applyAlignment="1" applyProtection="1"/>
    <xf numFmtId="166" fontId="30" fillId="0" borderId="13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18" fillId="0" borderId="22" xfId="0" applyFont="1" applyBorder="1" applyAlignment="1" applyProtection="1">
      <alignment horizontal="center" vertical="center"/>
    </xf>
    <xf numFmtId="49" fontId="18" fillId="0" borderId="22" xfId="0" applyNumberFormat="1" applyFont="1" applyBorder="1" applyAlignment="1" applyProtection="1">
      <alignment horizontal="left" vertical="center" wrapText="1"/>
    </xf>
    <xf numFmtId="0" fontId="18" fillId="0" borderId="22" xfId="0" applyFont="1" applyBorder="1" applyAlignment="1" applyProtection="1">
      <alignment horizontal="left" vertical="center" wrapText="1"/>
    </xf>
    <xf numFmtId="0" fontId="18" fillId="0" borderId="22" xfId="0" applyFont="1" applyBorder="1" applyAlignment="1" applyProtection="1">
      <alignment horizontal="center" vertical="center" wrapText="1"/>
    </xf>
    <xf numFmtId="167" fontId="18" fillId="0" borderId="22" xfId="0" applyNumberFormat="1" applyFont="1" applyBorder="1" applyAlignment="1" applyProtection="1">
      <alignment vertical="center"/>
    </xf>
    <xf numFmtId="4" fontId="18" fillId="2" borderId="22" xfId="0" applyNumberFormat="1" applyFont="1" applyFill="1" applyBorder="1" applyAlignment="1" applyProtection="1">
      <alignment vertical="center"/>
      <protection locked="0"/>
    </xf>
    <xf numFmtId="4" fontId="18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19" fillId="2" borderId="14" xfId="0" applyFont="1" applyFill="1" applyBorder="1" applyAlignment="1" applyProtection="1">
      <alignment horizontal="left" vertical="center"/>
      <protection locked="0"/>
    </xf>
    <xf numFmtId="0" fontId="19" fillId="0" borderId="0" xfId="0" applyFont="1" applyBorder="1" applyAlignment="1" applyProtection="1">
      <alignment horizontal="center" vertical="center"/>
    </xf>
    <xf numFmtId="166" fontId="19" fillId="0" borderId="0" xfId="0" applyNumberFormat="1" applyFont="1" applyBorder="1" applyAlignment="1" applyProtection="1">
      <alignment vertical="center"/>
    </xf>
    <xf numFmtId="166" fontId="19" fillId="0" borderId="15" xfId="0" applyNumberFormat="1" applyFont="1" applyBorder="1" applyAlignment="1" applyProtection="1">
      <alignment vertical="center"/>
    </xf>
    <xf numFmtId="0" fontId="18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2" fillId="0" borderId="0" xfId="0" applyFont="1" applyAlignment="1" applyProtection="1">
      <alignment horizontal="left" vertical="center"/>
    </xf>
    <xf numFmtId="0" fontId="33" fillId="0" borderId="0" xfId="0" applyFont="1" applyAlignment="1" applyProtection="1">
      <alignment horizontal="left" vertical="center" wrapText="1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4" fillId="0" borderId="0" xfId="0" applyFont="1" applyAlignment="1" applyProtection="1">
      <alignment vertical="center" wrapText="1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0" xfId="0" applyFont="1" applyAlignment="1" applyProtection="1">
      <alignment horizontal="left" vertical="center"/>
    </xf>
    <xf numFmtId="0" fontId="6" fillId="0" borderId="0" xfId="0" applyFont="1" applyAlignment="1" applyProtection="1">
      <alignment horizontal="left" vertical="center" wrapText="1"/>
    </xf>
    <xf numFmtId="167" fontId="6" fillId="0" borderId="0" xfId="0" applyNumberFormat="1" applyFont="1" applyAlignment="1" applyProtection="1">
      <alignment vertical="center"/>
    </xf>
    <xf numFmtId="0" fontId="6" fillId="0" borderId="0" xfId="0" applyFont="1" applyAlignment="1" applyProtection="1">
      <alignment vertical="center"/>
      <protection locked="0"/>
    </xf>
    <xf numFmtId="0" fontId="6" fillId="0" borderId="3" xfId="0" applyFont="1" applyBorder="1" applyAlignment="1">
      <alignment vertical="center"/>
    </xf>
    <xf numFmtId="0" fontId="6" fillId="0" borderId="14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15" xfId="0" applyFont="1" applyBorder="1" applyAlignment="1" applyProtection="1">
      <alignment vertical="center"/>
    </xf>
    <xf numFmtId="0" fontId="6" fillId="0" borderId="0" xfId="0" applyFont="1" applyAlignment="1">
      <alignment horizontal="left"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0" xfId="0" applyFont="1" applyAlignment="1" applyProtection="1">
      <alignment horizontal="left" vertical="center"/>
    </xf>
    <xf numFmtId="0" fontId="7" fillId="0" borderId="0" xfId="0" applyFont="1" applyAlignment="1" applyProtection="1">
      <alignment horizontal="left" vertical="center" wrapText="1"/>
    </xf>
    <xf numFmtId="167" fontId="7" fillId="0" borderId="0" xfId="0" applyNumberFormat="1" applyFont="1" applyAlignment="1" applyProtection="1">
      <alignment vertical="center"/>
    </xf>
    <xf numFmtId="0" fontId="7" fillId="0" borderId="0" xfId="0" applyFont="1" applyAlignment="1" applyProtection="1">
      <alignment vertical="center"/>
      <protection locked="0"/>
    </xf>
    <xf numFmtId="0" fontId="7" fillId="0" borderId="3" xfId="0" applyFont="1" applyBorder="1" applyAlignment="1">
      <alignment vertical="center"/>
    </xf>
    <xf numFmtId="0" fontId="7" fillId="0" borderId="14" xfId="0" applyFont="1" applyBorder="1" applyAlignme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7" fillId="0" borderId="15" xfId="0" applyFont="1" applyBorder="1" applyAlignment="1" applyProtection="1">
      <alignment vertical="center"/>
    </xf>
    <xf numFmtId="0" fontId="7" fillId="0" borderId="0" xfId="0" applyFont="1" applyAlignment="1">
      <alignment horizontal="left" vertical="center"/>
    </xf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167" fontId="35" fillId="0" borderId="22" xfId="0" applyNumberFormat="1" applyFont="1" applyBorder="1" applyAlignment="1" applyProtection="1">
      <alignment vertical="center"/>
    </xf>
    <xf numFmtId="4" fontId="35" fillId="2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</xf>
    <xf numFmtId="0" fontId="36" fillId="0" borderId="22" xfId="0" applyFont="1" applyBorder="1" applyAlignment="1" applyProtection="1">
      <alignment vertical="center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6" fillId="0" borderId="19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</xf>
    <xf numFmtId="0" fontId="6" fillId="0" borderId="21" xfId="0" applyFont="1" applyBorder="1" applyAlignment="1" applyProtection="1">
      <alignment vertical="center"/>
    </xf>
    <xf numFmtId="0" fontId="35" fillId="5" borderId="22" xfId="0" applyFont="1" applyFill="1" applyBorder="1" applyAlignment="1" applyProtection="1">
      <alignment horizontal="center" vertical="center"/>
    </xf>
    <xf numFmtId="167" fontId="18" fillId="2" borderId="22" xfId="0" applyNumberFormat="1" applyFont="1" applyFill="1" applyBorder="1" applyAlignment="1" applyProtection="1">
      <alignment vertical="center"/>
      <protection locked="0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worksheet" Target="worksheets/sheet15.xml" /><Relationship Id="rId16" Type="http://schemas.openxmlformats.org/officeDocument/2006/relationships/worksheet" Target="worksheets/sheet16.xml" /><Relationship Id="rId17" Type="http://schemas.openxmlformats.org/officeDocument/2006/relationships/worksheet" Target="worksheets/sheet17.xml" /><Relationship Id="rId18" Type="http://schemas.openxmlformats.org/officeDocument/2006/relationships/worksheet" Target="worksheets/sheet18.xml" /><Relationship Id="rId19" Type="http://schemas.openxmlformats.org/officeDocument/2006/relationships/worksheet" Target="worksheets/sheet19.xml" /><Relationship Id="rId20" Type="http://schemas.openxmlformats.org/officeDocument/2006/relationships/worksheet" Target="worksheets/sheet20.xml" /><Relationship Id="rId21" Type="http://schemas.openxmlformats.org/officeDocument/2006/relationships/worksheet" Target="worksheets/sheet21.xml" /><Relationship Id="rId22" Type="http://schemas.openxmlformats.org/officeDocument/2006/relationships/worksheet" Target="worksheets/sheet22.xml" /><Relationship Id="rId23" Type="http://schemas.openxmlformats.org/officeDocument/2006/relationships/worksheet" Target="worksheets/sheet23.xml" /><Relationship Id="rId24" Type="http://schemas.openxmlformats.org/officeDocument/2006/relationships/styles" Target="styles.xml" /><Relationship Id="rId25" Type="http://schemas.openxmlformats.org/officeDocument/2006/relationships/theme" Target="theme/theme1.xml" /><Relationship Id="rId26" Type="http://schemas.openxmlformats.org/officeDocument/2006/relationships/calcChain" Target="calcChain.xml" /><Relationship Id="rId2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8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19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0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&#65279;<?xml version="1.0" encoding="utf-8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&#65279;<?xml version="1.0" encoding="utf-8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14.xml.rels>&#65279;<?xml version="1.0" encoding="utf-8"?><Relationships xmlns="http://schemas.openxmlformats.org/package/2006/relationships"><Relationship Id="rId1" Type="http://schemas.openxmlformats.org/officeDocument/2006/relationships/drawing" Target="../drawings/drawing14.xml" /></Relationships>
</file>

<file path=xl/worksheets/_rels/sheet15.xml.rels>&#65279;<?xml version="1.0" encoding="utf-8"?><Relationships xmlns="http://schemas.openxmlformats.org/package/2006/relationships"><Relationship Id="rId1" Type="http://schemas.openxmlformats.org/officeDocument/2006/relationships/drawing" Target="../drawings/drawing15.xml" /></Relationships>
</file>

<file path=xl/worksheets/_rels/sheet16.xml.rels>&#65279;<?xml version="1.0" encoding="utf-8"?><Relationships xmlns="http://schemas.openxmlformats.org/package/2006/relationships"><Relationship Id="rId1" Type="http://schemas.openxmlformats.org/officeDocument/2006/relationships/drawing" Target="../drawings/drawing16.xml" /></Relationships>
</file>

<file path=xl/worksheets/_rels/sheet17.xml.rels>&#65279;<?xml version="1.0" encoding="utf-8"?><Relationships xmlns="http://schemas.openxmlformats.org/package/2006/relationships"><Relationship Id="rId1" Type="http://schemas.openxmlformats.org/officeDocument/2006/relationships/drawing" Target="../drawings/drawing17.xml" /></Relationships>
</file>

<file path=xl/worksheets/_rels/sheet18.xml.rels>&#65279;<?xml version="1.0" encoding="utf-8"?><Relationships xmlns="http://schemas.openxmlformats.org/package/2006/relationships"><Relationship Id="rId1" Type="http://schemas.openxmlformats.org/officeDocument/2006/relationships/drawing" Target="../drawings/drawing18.xml" /></Relationships>
</file>

<file path=xl/worksheets/_rels/sheet19.xml.rels>&#65279;<?xml version="1.0" encoding="utf-8"?><Relationships xmlns="http://schemas.openxmlformats.org/package/2006/relationships"><Relationship Id="rId1" Type="http://schemas.openxmlformats.org/officeDocument/2006/relationships/drawing" Target="../drawings/drawing19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20.xml.rels>&#65279;<?xml version="1.0" encoding="utf-8"?><Relationships xmlns="http://schemas.openxmlformats.org/package/2006/relationships"><Relationship Id="rId1" Type="http://schemas.openxmlformats.org/officeDocument/2006/relationships/drawing" Target="../drawings/drawing20.xml" /></Relationships>
</file>

<file path=xl/worksheets/_rels/sheet21.xml.rels>&#65279;<?xml version="1.0" encoding="utf-8"?><Relationships xmlns="http://schemas.openxmlformats.org/package/2006/relationships"><Relationship Id="rId1" Type="http://schemas.openxmlformats.org/officeDocument/2006/relationships/drawing" Target="../drawings/drawing21.xml" /></Relationships>
</file>

<file path=xl/worksheets/_rels/sheet22.xml.rels>&#65279;<?xml version="1.0" encoding="utf-8"?><Relationships xmlns="http://schemas.openxmlformats.org/package/2006/relationships"><Relationship Id="rId1" Type="http://schemas.openxmlformats.org/officeDocument/2006/relationships/drawing" Target="../drawings/drawing22.xml" /></Relationships>
</file>

<file path=xl/worksheets/_rels/sheet23.xml.rels>&#65279;<?xml version="1.0" encoding="utf-8"?><Relationships xmlns="http://schemas.openxmlformats.org/package/2006/relationships"><Relationship Id="rId1" Type="http://schemas.openxmlformats.org/officeDocument/2006/relationships/drawing" Target="../drawings/drawing23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2" t="s">
        <v>0</v>
      </c>
      <c r="AZ1" s="12" t="s">
        <v>1</v>
      </c>
      <c r="BA1" s="12" t="s">
        <v>2</v>
      </c>
      <c r="BB1" s="12" t="s">
        <v>3</v>
      </c>
      <c r="BT1" s="12" t="s">
        <v>4</v>
      </c>
      <c r="BU1" s="12" t="s">
        <v>4</v>
      </c>
      <c r="BV1" s="12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3" t="s">
        <v>6</v>
      </c>
      <c r="BT2" s="13" t="s">
        <v>7</v>
      </c>
    </row>
    <row r="3" s="1" customFormat="1" ht="6.96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6</v>
      </c>
      <c r="BT3" s="13" t="s">
        <v>8</v>
      </c>
    </row>
    <row r="4" s="1" customFormat="1" ht="24.96" customHeight="1">
      <c r="B4" s="17"/>
      <c r="C4" s="18"/>
      <c r="D4" s="19" t="s">
        <v>9</v>
      </c>
      <c r="E4" s="18"/>
      <c r="F4" s="18"/>
      <c r="G4" s="18"/>
      <c r="H4" s="18"/>
      <c r="I4" s="18"/>
      <c r="J4" s="18"/>
      <c r="K4" s="18"/>
      <c r="L4" s="18"/>
      <c r="M4" s="18"/>
      <c r="N4" s="18"/>
      <c r="O4" s="18"/>
      <c r="P4" s="18"/>
      <c r="Q4" s="18"/>
      <c r="R4" s="18"/>
      <c r="S4" s="18"/>
      <c r="T4" s="18"/>
      <c r="U4" s="18"/>
      <c r="V4" s="18"/>
      <c r="W4" s="18"/>
      <c r="X4" s="18"/>
      <c r="Y4" s="18"/>
      <c r="Z4" s="18"/>
      <c r="AA4" s="18"/>
      <c r="AB4" s="18"/>
      <c r="AC4" s="18"/>
      <c r="AD4" s="18"/>
      <c r="AE4" s="18"/>
      <c r="AF4" s="18"/>
      <c r="AG4" s="18"/>
      <c r="AH4" s="18"/>
      <c r="AI4" s="18"/>
      <c r="AJ4" s="18"/>
      <c r="AK4" s="18"/>
      <c r="AL4" s="18"/>
      <c r="AM4" s="18"/>
      <c r="AN4" s="18"/>
      <c r="AO4" s="18"/>
      <c r="AP4" s="18"/>
      <c r="AQ4" s="18"/>
      <c r="AR4" s="16"/>
      <c r="AS4" s="20" t="s">
        <v>10</v>
      </c>
      <c r="BE4" s="21" t="s">
        <v>11</v>
      </c>
      <c r="BS4" s="13" t="s">
        <v>12</v>
      </c>
    </row>
    <row r="5" s="1" customFormat="1" ht="12" customHeight="1">
      <c r="B5" s="17"/>
      <c r="C5" s="18"/>
      <c r="D5" s="22" t="s">
        <v>13</v>
      </c>
      <c r="E5" s="18"/>
      <c r="F5" s="18"/>
      <c r="G5" s="18"/>
      <c r="H5" s="18"/>
      <c r="I5" s="18"/>
      <c r="J5" s="18"/>
      <c r="K5" s="23" t="s">
        <v>14</v>
      </c>
      <c r="L5" s="18"/>
      <c r="M5" s="18"/>
      <c r="N5" s="18"/>
      <c r="O5" s="18"/>
      <c r="P5" s="18"/>
      <c r="Q5" s="18"/>
      <c r="R5" s="18"/>
      <c r="S5" s="18"/>
      <c r="T5" s="18"/>
      <c r="U5" s="18"/>
      <c r="V5" s="18"/>
      <c r="W5" s="18"/>
      <c r="X5" s="18"/>
      <c r="Y5" s="18"/>
      <c r="Z5" s="18"/>
      <c r="AA5" s="18"/>
      <c r="AB5" s="18"/>
      <c r="AC5" s="18"/>
      <c r="AD5" s="18"/>
      <c r="AE5" s="18"/>
      <c r="AF5" s="18"/>
      <c r="AG5" s="18"/>
      <c r="AH5" s="18"/>
      <c r="AI5" s="18"/>
      <c r="AJ5" s="18"/>
      <c r="AK5" s="18"/>
      <c r="AL5" s="18"/>
      <c r="AM5" s="18"/>
      <c r="AN5" s="18"/>
      <c r="AO5" s="18"/>
      <c r="AP5" s="18"/>
      <c r="AQ5" s="18"/>
      <c r="AR5" s="16"/>
      <c r="BE5" s="24" t="s">
        <v>15</v>
      </c>
      <c r="BS5" s="13" t="s">
        <v>6</v>
      </c>
    </row>
    <row r="6" s="1" customFormat="1" ht="36.96" customHeight="1">
      <c r="B6" s="17"/>
      <c r="C6" s="18"/>
      <c r="D6" s="25" t="s">
        <v>16</v>
      </c>
      <c r="E6" s="18"/>
      <c r="F6" s="18"/>
      <c r="G6" s="18"/>
      <c r="H6" s="18"/>
      <c r="I6" s="18"/>
      <c r="J6" s="18"/>
      <c r="K6" s="26" t="s">
        <v>17</v>
      </c>
      <c r="L6" s="18"/>
      <c r="M6" s="18"/>
      <c r="N6" s="18"/>
      <c r="O6" s="18"/>
      <c r="P6" s="18"/>
      <c r="Q6" s="18"/>
      <c r="R6" s="18"/>
      <c r="S6" s="18"/>
      <c r="T6" s="18"/>
      <c r="U6" s="18"/>
      <c r="V6" s="18"/>
      <c r="W6" s="18"/>
      <c r="X6" s="18"/>
      <c r="Y6" s="18"/>
      <c r="Z6" s="18"/>
      <c r="AA6" s="18"/>
      <c r="AB6" s="18"/>
      <c r="AC6" s="18"/>
      <c r="AD6" s="18"/>
      <c r="AE6" s="18"/>
      <c r="AF6" s="18"/>
      <c r="AG6" s="18"/>
      <c r="AH6" s="18"/>
      <c r="AI6" s="18"/>
      <c r="AJ6" s="18"/>
      <c r="AK6" s="18"/>
      <c r="AL6" s="18"/>
      <c r="AM6" s="18"/>
      <c r="AN6" s="18"/>
      <c r="AO6" s="18"/>
      <c r="AP6" s="18"/>
      <c r="AQ6" s="18"/>
      <c r="AR6" s="16"/>
      <c r="BE6" s="27"/>
      <c r="BS6" s="13" t="s">
        <v>6</v>
      </c>
    </row>
    <row r="7" s="1" customFormat="1" ht="12" customHeight="1">
      <c r="B7" s="17"/>
      <c r="C7" s="18"/>
      <c r="D7" s="28" t="s">
        <v>18</v>
      </c>
      <c r="E7" s="18"/>
      <c r="F7" s="18"/>
      <c r="G7" s="18"/>
      <c r="H7" s="18"/>
      <c r="I7" s="18"/>
      <c r="J7" s="18"/>
      <c r="K7" s="23" t="s">
        <v>1</v>
      </c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/>
      <c r="AG7" s="18"/>
      <c r="AH7" s="18"/>
      <c r="AI7" s="18"/>
      <c r="AJ7" s="18"/>
      <c r="AK7" s="28" t="s">
        <v>19</v>
      </c>
      <c r="AL7" s="18"/>
      <c r="AM7" s="18"/>
      <c r="AN7" s="23" t="s">
        <v>1</v>
      </c>
      <c r="AO7" s="18"/>
      <c r="AP7" s="18"/>
      <c r="AQ7" s="18"/>
      <c r="AR7" s="16"/>
      <c r="BE7" s="27"/>
      <c r="BS7" s="13" t="s">
        <v>6</v>
      </c>
    </row>
    <row r="8" s="1" customFormat="1" ht="12" customHeight="1">
      <c r="B8" s="17"/>
      <c r="C8" s="18"/>
      <c r="D8" s="28" t="s">
        <v>20</v>
      </c>
      <c r="E8" s="18"/>
      <c r="F8" s="18"/>
      <c r="G8" s="18"/>
      <c r="H8" s="18"/>
      <c r="I8" s="18"/>
      <c r="J8" s="18"/>
      <c r="K8" s="23" t="s">
        <v>21</v>
      </c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/>
      <c r="AG8" s="18"/>
      <c r="AH8" s="18"/>
      <c r="AI8" s="18"/>
      <c r="AJ8" s="18"/>
      <c r="AK8" s="28" t="s">
        <v>22</v>
      </c>
      <c r="AL8" s="18"/>
      <c r="AM8" s="18"/>
      <c r="AN8" s="29" t="s">
        <v>23</v>
      </c>
      <c r="AO8" s="18"/>
      <c r="AP8" s="18"/>
      <c r="AQ8" s="18"/>
      <c r="AR8" s="16"/>
      <c r="BE8" s="27"/>
      <c r="BS8" s="13" t="s">
        <v>6</v>
      </c>
    </row>
    <row r="9" s="1" customFormat="1" ht="14.4" customHeight="1">
      <c r="B9" s="17"/>
      <c r="C9" s="18"/>
      <c r="D9" s="18"/>
      <c r="E9" s="18"/>
      <c r="F9" s="18"/>
      <c r="G9" s="18"/>
      <c r="H9" s="18"/>
      <c r="I9" s="18"/>
      <c r="J9" s="18"/>
      <c r="K9" s="18"/>
      <c r="L9" s="18"/>
      <c r="M9" s="18"/>
      <c r="N9" s="18"/>
      <c r="O9" s="18"/>
      <c r="P9" s="18"/>
      <c r="Q9" s="18"/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8"/>
      <c r="AJ9" s="18"/>
      <c r="AK9" s="18"/>
      <c r="AL9" s="18"/>
      <c r="AM9" s="18"/>
      <c r="AN9" s="18"/>
      <c r="AO9" s="18"/>
      <c r="AP9" s="18"/>
      <c r="AQ9" s="18"/>
      <c r="AR9" s="16"/>
      <c r="BE9" s="27"/>
      <c r="BS9" s="13" t="s">
        <v>6</v>
      </c>
    </row>
    <row r="10" s="1" customFormat="1" ht="12" customHeight="1">
      <c r="B10" s="17"/>
      <c r="C10" s="18"/>
      <c r="D10" s="28" t="s">
        <v>24</v>
      </c>
      <c r="E10" s="18"/>
      <c r="F10" s="18"/>
      <c r="G10" s="18"/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/>
      <c r="AI10" s="18"/>
      <c r="AJ10" s="18"/>
      <c r="AK10" s="28" t="s">
        <v>25</v>
      </c>
      <c r="AL10" s="18"/>
      <c r="AM10" s="18"/>
      <c r="AN10" s="23" t="s">
        <v>1</v>
      </c>
      <c r="AO10" s="18"/>
      <c r="AP10" s="18"/>
      <c r="AQ10" s="18"/>
      <c r="AR10" s="16"/>
      <c r="BE10" s="27"/>
      <c r="BS10" s="13" t="s">
        <v>6</v>
      </c>
    </row>
    <row r="11" s="1" customFormat="1" ht="18.48" customHeight="1">
      <c r="B11" s="17"/>
      <c r="C11" s="18"/>
      <c r="D11" s="18"/>
      <c r="E11" s="23" t="s">
        <v>26</v>
      </c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/>
      <c r="AJ11" s="18"/>
      <c r="AK11" s="28" t="s">
        <v>27</v>
      </c>
      <c r="AL11" s="18"/>
      <c r="AM11" s="18"/>
      <c r="AN11" s="23" t="s">
        <v>1</v>
      </c>
      <c r="AO11" s="18"/>
      <c r="AP11" s="18"/>
      <c r="AQ11" s="18"/>
      <c r="AR11" s="16"/>
      <c r="BE11" s="27"/>
      <c r="BS11" s="13" t="s">
        <v>6</v>
      </c>
    </row>
    <row r="12" s="1" customFormat="1" ht="6.96" customHeight="1">
      <c r="B12" s="17"/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  <c r="AA12" s="18"/>
      <c r="AB12" s="18"/>
      <c r="AC12" s="18"/>
      <c r="AD12" s="18"/>
      <c r="AE12" s="18"/>
      <c r="AF12" s="18"/>
      <c r="AG12" s="18"/>
      <c r="AH12" s="18"/>
      <c r="AI12" s="18"/>
      <c r="AJ12" s="18"/>
      <c r="AK12" s="18"/>
      <c r="AL12" s="18"/>
      <c r="AM12" s="18"/>
      <c r="AN12" s="18"/>
      <c r="AO12" s="18"/>
      <c r="AP12" s="18"/>
      <c r="AQ12" s="18"/>
      <c r="AR12" s="16"/>
      <c r="BE12" s="27"/>
      <c r="BS12" s="13" t="s">
        <v>6</v>
      </c>
    </row>
    <row r="13" s="1" customFormat="1" ht="12" customHeight="1">
      <c r="B13" s="17"/>
      <c r="C13" s="18"/>
      <c r="D13" s="28" t="s">
        <v>28</v>
      </c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8"/>
      <c r="AA13" s="18"/>
      <c r="AB13" s="18"/>
      <c r="AC13" s="18"/>
      <c r="AD13" s="18"/>
      <c r="AE13" s="18"/>
      <c r="AF13" s="18"/>
      <c r="AG13" s="18"/>
      <c r="AH13" s="18"/>
      <c r="AI13" s="18"/>
      <c r="AJ13" s="18"/>
      <c r="AK13" s="28" t="s">
        <v>25</v>
      </c>
      <c r="AL13" s="18"/>
      <c r="AM13" s="18"/>
      <c r="AN13" s="30" t="s">
        <v>29</v>
      </c>
      <c r="AO13" s="18"/>
      <c r="AP13" s="18"/>
      <c r="AQ13" s="18"/>
      <c r="AR13" s="16"/>
      <c r="BE13" s="27"/>
      <c r="BS13" s="13" t="s">
        <v>6</v>
      </c>
    </row>
    <row r="14">
      <c r="B14" s="17"/>
      <c r="C14" s="18"/>
      <c r="D14" s="18"/>
      <c r="E14" s="30" t="s">
        <v>29</v>
      </c>
      <c r="F14" s="31"/>
      <c r="G14" s="31"/>
      <c r="H14" s="31"/>
      <c r="I14" s="31"/>
      <c r="J14" s="31"/>
      <c r="K14" s="31"/>
      <c r="L14" s="31"/>
      <c r="M14" s="31"/>
      <c r="N14" s="31"/>
      <c r="O14" s="31"/>
      <c r="P14" s="31"/>
      <c r="Q14" s="31"/>
      <c r="R14" s="31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  <c r="AF14" s="31"/>
      <c r="AG14" s="31"/>
      <c r="AH14" s="31"/>
      <c r="AI14" s="31"/>
      <c r="AJ14" s="31"/>
      <c r="AK14" s="28" t="s">
        <v>27</v>
      </c>
      <c r="AL14" s="18"/>
      <c r="AM14" s="18"/>
      <c r="AN14" s="30" t="s">
        <v>29</v>
      </c>
      <c r="AO14" s="18"/>
      <c r="AP14" s="18"/>
      <c r="AQ14" s="18"/>
      <c r="AR14" s="16"/>
      <c r="BE14" s="27"/>
      <c r="BS14" s="13" t="s">
        <v>6</v>
      </c>
    </row>
    <row r="15" s="1" customFormat="1" ht="6.96" customHeight="1">
      <c r="B15" s="17"/>
      <c r="C15" s="18"/>
      <c r="D15" s="18"/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/>
      <c r="AG15" s="18"/>
      <c r="AH15" s="18"/>
      <c r="AI15" s="18"/>
      <c r="AJ15" s="18"/>
      <c r="AK15" s="18"/>
      <c r="AL15" s="18"/>
      <c r="AM15" s="18"/>
      <c r="AN15" s="18"/>
      <c r="AO15" s="18"/>
      <c r="AP15" s="18"/>
      <c r="AQ15" s="18"/>
      <c r="AR15" s="16"/>
      <c r="BE15" s="27"/>
      <c r="BS15" s="13" t="s">
        <v>4</v>
      </c>
    </row>
    <row r="16" s="1" customFormat="1" ht="12" customHeight="1">
      <c r="B16" s="17"/>
      <c r="C16" s="18"/>
      <c r="D16" s="28" t="s">
        <v>30</v>
      </c>
      <c r="E16" s="18"/>
      <c r="F16" s="18"/>
      <c r="G16" s="18"/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/>
      <c r="X16" s="18"/>
      <c r="Y16" s="18"/>
      <c r="Z16" s="18"/>
      <c r="AA16" s="18"/>
      <c r="AB16" s="18"/>
      <c r="AC16" s="18"/>
      <c r="AD16" s="18"/>
      <c r="AE16" s="18"/>
      <c r="AF16" s="18"/>
      <c r="AG16" s="18"/>
      <c r="AH16" s="18"/>
      <c r="AI16" s="18"/>
      <c r="AJ16" s="18"/>
      <c r="AK16" s="28" t="s">
        <v>25</v>
      </c>
      <c r="AL16" s="18"/>
      <c r="AM16" s="18"/>
      <c r="AN16" s="23" t="s">
        <v>1</v>
      </c>
      <c r="AO16" s="18"/>
      <c r="AP16" s="18"/>
      <c r="AQ16" s="18"/>
      <c r="AR16" s="16"/>
      <c r="BE16" s="27"/>
      <c r="BS16" s="13" t="s">
        <v>4</v>
      </c>
    </row>
    <row r="17" s="1" customFormat="1" ht="18.48" customHeight="1">
      <c r="B17" s="17"/>
      <c r="C17" s="18"/>
      <c r="D17" s="18"/>
      <c r="E17" s="23" t="s">
        <v>31</v>
      </c>
      <c r="F17" s="18"/>
      <c r="G17" s="18"/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  <c r="AF17" s="18"/>
      <c r="AG17" s="18"/>
      <c r="AH17" s="18"/>
      <c r="AI17" s="18"/>
      <c r="AJ17" s="18"/>
      <c r="AK17" s="28" t="s">
        <v>27</v>
      </c>
      <c r="AL17" s="18"/>
      <c r="AM17" s="18"/>
      <c r="AN17" s="23" t="s">
        <v>1</v>
      </c>
      <c r="AO17" s="18"/>
      <c r="AP17" s="18"/>
      <c r="AQ17" s="18"/>
      <c r="AR17" s="16"/>
      <c r="BE17" s="27"/>
      <c r="BS17" s="13" t="s">
        <v>32</v>
      </c>
    </row>
    <row r="18" s="1" customFormat="1" ht="6.96" customHeight="1">
      <c r="B18" s="17"/>
      <c r="C18" s="18"/>
      <c r="D18" s="18"/>
      <c r="E18" s="18"/>
      <c r="F18" s="18"/>
      <c r="G18" s="18"/>
      <c r="H18" s="18"/>
      <c r="I18" s="18"/>
      <c r="J18" s="18"/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18"/>
      <c r="AD18" s="18"/>
      <c r="AE18" s="18"/>
      <c r="AF18" s="18"/>
      <c r="AG18" s="18"/>
      <c r="AH18" s="18"/>
      <c r="AI18" s="18"/>
      <c r="AJ18" s="18"/>
      <c r="AK18" s="18"/>
      <c r="AL18" s="18"/>
      <c r="AM18" s="18"/>
      <c r="AN18" s="18"/>
      <c r="AO18" s="18"/>
      <c r="AP18" s="18"/>
      <c r="AQ18" s="18"/>
      <c r="AR18" s="16"/>
      <c r="BE18" s="27"/>
      <c r="BS18" s="13" t="s">
        <v>6</v>
      </c>
    </row>
    <row r="19" s="1" customFormat="1" ht="12" customHeight="1">
      <c r="B19" s="17"/>
      <c r="C19" s="18"/>
      <c r="D19" s="28" t="s">
        <v>33</v>
      </c>
      <c r="E19" s="18"/>
      <c r="F19" s="18"/>
      <c r="G19" s="18"/>
      <c r="H19" s="18"/>
      <c r="I19" s="18"/>
      <c r="J19" s="18"/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/>
      <c r="AG19" s="18"/>
      <c r="AH19" s="18"/>
      <c r="AI19" s="18"/>
      <c r="AJ19" s="18"/>
      <c r="AK19" s="28" t="s">
        <v>25</v>
      </c>
      <c r="AL19" s="18"/>
      <c r="AM19" s="18"/>
      <c r="AN19" s="23" t="s">
        <v>1</v>
      </c>
      <c r="AO19" s="18"/>
      <c r="AP19" s="18"/>
      <c r="AQ19" s="18"/>
      <c r="AR19" s="16"/>
      <c r="BE19" s="27"/>
      <c r="BS19" s="13" t="s">
        <v>6</v>
      </c>
    </row>
    <row r="20" s="1" customFormat="1" ht="18.48" customHeight="1">
      <c r="B20" s="17"/>
      <c r="C20" s="18"/>
      <c r="D20" s="18"/>
      <c r="E20" s="23" t="s">
        <v>34</v>
      </c>
      <c r="F20" s="18"/>
      <c r="G20" s="18"/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  <c r="AF20" s="18"/>
      <c r="AG20" s="18"/>
      <c r="AH20" s="18"/>
      <c r="AI20" s="18"/>
      <c r="AJ20" s="18"/>
      <c r="AK20" s="28" t="s">
        <v>27</v>
      </c>
      <c r="AL20" s="18"/>
      <c r="AM20" s="18"/>
      <c r="AN20" s="23" t="s">
        <v>1</v>
      </c>
      <c r="AO20" s="18"/>
      <c r="AP20" s="18"/>
      <c r="AQ20" s="18"/>
      <c r="AR20" s="16"/>
      <c r="BE20" s="27"/>
      <c r="BS20" s="13" t="s">
        <v>32</v>
      </c>
    </row>
    <row r="21" s="1" customFormat="1" ht="6.96" customHeight="1">
      <c r="B21" s="17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18"/>
      <c r="AF21" s="18"/>
      <c r="AG21" s="18"/>
      <c r="AH21" s="18"/>
      <c r="AI21" s="18"/>
      <c r="AJ21" s="18"/>
      <c r="AK21" s="18"/>
      <c r="AL21" s="18"/>
      <c r="AM21" s="18"/>
      <c r="AN21" s="18"/>
      <c r="AO21" s="18"/>
      <c r="AP21" s="18"/>
      <c r="AQ21" s="18"/>
      <c r="AR21" s="16"/>
      <c r="BE21" s="27"/>
    </row>
    <row r="22" s="1" customFormat="1" ht="12" customHeight="1">
      <c r="B22" s="17"/>
      <c r="C22" s="18"/>
      <c r="D22" s="28" t="s">
        <v>35</v>
      </c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  <c r="W22" s="18"/>
      <c r="X22" s="18"/>
      <c r="Y22" s="18"/>
      <c r="Z22" s="18"/>
      <c r="AA22" s="18"/>
      <c r="AB22" s="18"/>
      <c r="AC22" s="18"/>
      <c r="AD22" s="18"/>
      <c r="AE22" s="18"/>
      <c r="AF22" s="18"/>
      <c r="AG22" s="18"/>
      <c r="AH22" s="18"/>
      <c r="AI22" s="18"/>
      <c r="AJ22" s="18"/>
      <c r="AK22" s="18"/>
      <c r="AL22" s="18"/>
      <c r="AM22" s="18"/>
      <c r="AN22" s="18"/>
      <c r="AO22" s="18"/>
      <c r="AP22" s="18"/>
      <c r="AQ22" s="18"/>
      <c r="AR22" s="16"/>
      <c r="BE22" s="27"/>
    </row>
    <row r="23" s="1" customFormat="1" ht="16.5" customHeight="1">
      <c r="B23" s="17"/>
      <c r="C23" s="18"/>
      <c r="D23" s="18"/>
      <c r="E23" s="32" t="s">
        <v>1</v>
      </c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  <c r="AF23" s="32"/>
      <c r="AG23" s="32"/>
      <c r="AH23" s="32"/>
      <c r="AI23" s="32"/>
      <c r="AJ23" s="32"/>
      <c r="AK23" s="32"/>
      <c r="AL23" s="32"/>
      <c r="AM23" s="32"/>
      <c r="AN23" s="32"/>
      <c r="AO23" s="18"/>
      <c r="AP23" s="18"/>
      <c r="AQ23" s="18"/>
      <c r="AR23" s="16"/>
      <c r="BE23" s="27"/>
    </row>
    <row r="24" s="1" customFormat="1" ht="6.96" customHeight="1">
      <c r="B24" s="17"/>
      <c r="C24" s="18"/>
      <c r="D24" s="18"/>
      <c r="E24" s="18"/>
      <c r="F24" s="18"/>
      <c r="G24" s="18"/>
      <c r="H24" s="18"/>
      <c r="I24" s="18"/>
      <c r="J24" s="18"/>
      <c r="K24" s="18"/>
      <c r="L24" s="18"/>
      <c r="M24" s="18"/>
      <c r="N24" s="18"/>
      <c r="O24" s="18"/>
      <c r="P24" s="18"/>
      <c r="Q24" s="18"/>
      <c r="R24" s="18"/>
      <c r="S24" s="18"/>
      <c r="T24" s="18"/>
      <c r="U24" s="18"/>
      <c r="V24" s="18"/>
      <c r="W24" s="18"/>
      <c r="X24" s="18"/>
      <c r="Y24" s="18"/>
      <c r="Z24" s="18"/>
      <c r="AA24" s="18"/>
      <c r="AB24" s="18"/>
      <c r="AC24" s="18"/>
      <c r="AD24" s="18"/>
      <c r="AE24" s="18"/>
      <c r="AF24" s="18"/>
      <c r="AG24" s="18"/>
      <c r="AH24" s="18"/>
      <c r="AI24" s="18"/>
      <c r="AJ24" s="18"/>
      <c r="AK24" s="18"/>
      <c r="AL24" s="18"/>
      <c r="AM24" s="18"/>
      <c r="AN24" s="18"/>
      <c r="AO24" s="18"/>
      <c r="AP24" s="18"/>
      <c r="AQ24" s="18"/>
      <c r="AR24" s="16"/>
      <c r="BE24" s="27"/>
    </row>
    <row r="25" s="1" customFormat="1" ht="6.96" customHeight="1">
      <c r="B25" s="17"/>
      <c r="C25" s="18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3"/>
      <c r="S25" s="33"/>
      <c r="T25" s="33"/>
      <c r="U25" s="33"/>
      <c r="V25" s="33"/>
      <c r="W25" s="33"/>
      <c r="X25" s="33"/>
      <c r="Y25" s="33"/>
      <c r="Z25" s="33"/>
      <c r="AA25" s="33"/>
      <c r="AB25" s="33"/>
      <c r="AC25" s="33"/>
      <c r="AD25" s="33"/>
      <c r="AE25" s="33"/>
      <c r="AF25" s="33"/>
      <c r="AG25" s="33"/>
      <c r="AH25" s="33"/>
      <c r="AI25" s="33"/>
      <c r="AJ25" s="33"/>
      <c r="AK25" s="33"/>
      <c r="AL25" s="33"/>
      <c r="AM25" s="33"/>
      <c r="AN25" s="33"/>
      <c r="AO25" s="33"/>
      <c r="AP25" s="18"/>
      <c r="AQ25" s="18"/>
      <c r="AR25" s="16"/>
      <c r="BE25" s="27"/>
    </row>
    <row r="26" s="2" customFormat="1" ht="25.92" customHeight="1">
      <c r="A26" s="34"/>
      <c r="B26" s="35"/>
      <c r="C26" s="36"/>
      <c r="D26" s="37" t="s">
        <v>36</v>
      </c>
      <c r="E26" s="38"/>
      <c r="F26" s="38"/>
      <c r="G26" s="38"/>
      <c r="H26" s="38"/>
      <c r="I26" s="38"/>
      <c r="J26" s="38"/>
      <c r="K26" s="38"/>
      <c r="L26" s="38"/>
      <c r="M26" s="38"/>
      <c r="N26" s="38"/>
      <c r="O26" s="38"/>
      <c r="P26" s="38"/>
      <c r="Q26" s="38"/>
      <c r="R26" s="38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  <c r="AF26" s="38"/>
      <c r="AG26" s="38"/>
      <c r="AH26" s="38"/>
      <c r="AI26" s="38"/>
      <c r="AJ26" s="38"/>
      <c r="AK26" s="39">
        <f>ROUND(AG94,2)</f>
        <v>0</v>
      </c>
      <c r="AL26" s="38"/>
      <c r="AM26" s="38"/>
      <c r="AN26" s="38"/>
      <c r="AO26" s="38"/>
      <c r="AP26" s="36"/>
      <c r="AQ26" s="36"/>
      <c r="AR26" s="40"/>
      <c r="BE26" s="27"/>
    </row>
    <row r="27" s="2" customFormat="1" ht="6.96" customHeight="1">
      <c r="A27" s="34"/>
      <c r="B27" s="35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M27" s="36"/>
      <c r="AN27" s="36"/>
      <c r="AO27" s="36"/>
      <c r="AP27" s="36"/>
      <c r="AQ27" s="36"/>
      <c r="AR27" s="40"/>
      <c r="BE27" s="27"/>
    </row>
    <row r="28" s="2" customFormat="1">
      <c r="A28" s="34"/>
      <c r="B28" s="35"/>
      <c r="C28" s="36"/>
      <c r="D28" s="36"/>
      <c r="E28" s="36"/>
      <c r="F28" s="36"/>
      <c r="G28" s="36"/>
      <c r="H28" s="36"/>
      <c r="I28" s="36"/>
      <c r="J28" s="36"/>
      <c r="K28" s="36"/>
      <c r="L28" s="41" t="s">
        <v>37</v>
      </c>
      <c r="M28" s="41"/>
      <c r="N28" s="41"/>
      <c r="O28" s="41"/>
      <c r="P28" s="41"/>
      <c r="Q28" s="36"/>
      <c r="R28" s="36"/>
      <c r="S28" s="36"/>
      <c r="T28" s="36"/>
      <c r="U28" s="36"/>
      <c r="V28" s="36"/>
      <c r="W28" s="41" t="s">
        <v>38</v>
      </c>
      <c r="X28" s="41"/>
      <c r="Y28" s="41"/>
      <c r="Z28" s="41"/>
      <c r="AA28" s="41"/>
      <c r="AB28" s="41"/>
      <c r="AC28" s="41"/>
      <c r="AD28" s="41"/>
      <c r="AE28" s="41"/>
      <c r="AF28" s="36"/>
      <c r="AG28" s="36"/>
      <c r="AH28" s="36"/>
      <c r="AI28" s="36"/>
      <c r="AJ28" s="36"/>
      <c r="AK28" s="41" t="s">
        <v>39</v>
      </c>
      <c r="AL28" s="41"/>
      <c r="AM28" s="41"/>
      <c r="AN28" s="41"/>
      <c r="AO28" s="41"/>
      <c r="AP28" s="36"/>
      <c r="AQ28" s="36"/>
      <c r="AR28" s="40"/>
      <c r="BE28" s="27"/>
    </row>
    <row r="29" s="3" customFormat="1" ht="14.4" customHeight="1">
      <c r="A29" s="3"/>
      <c r="B29" s="42"/>
      <c r="C29" s="43"/>
      <c r="D29" s="28" t="s">
        <v>40</v>
      </c>
      <c r="E29" s="43"/>
      <c r="F29" s="28" t="s">
        <v>41</v>
      </c>
      <c r="G29" s="43"/>
      <c r="H29" s="43"/>
      <c r="I29" s="43"/>
      <c r="J29" s="43"/>
      <c r="K29" s="43"/>
      <c r="L29" s="44">
        <v>0.20999999999999999</v>
      </c>
      <c r="M29" s="43"/>
      <c r="N29" s="43"/>
      <c r="O29" s="43"/>
      <c r="P29" s="43"/>
      <c r="Q29" s="43"/>
      <c r="R29" s="43"/>
      <c r="S29" s="43"/>
      <c r="T29" s="43"/>
      <c r="U29" s="43"/>
      <c r="V29" s="43"/>
      <c r="W29" s="45">
        <f>ROUND(AZ94, 2)</f>
        <v>0</v>
      </c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45">
        <f>ROUND(AV94, 2)</f>
        <v>0</v>
      </c>
      <c r="AL29" s="43"/>
      <c r="AM29" s="43"/>
      <c r="AN29" s="43"/>
      <c r="AO29" s="43"/>
      <c r="AP29" s="43"/>
      <c r="AQ29" s="43"/>
      <c r="AR29" s="46"/>
      <c r="BE29" s="47"/>
    </row>
    <row r="30" s="3" customFormat="1" ht="14.4" customHeight="1">
      <c r="A30" s="3"/>
      <c r="B30" s="42"/>
      <c r="C30" s="43"/>
      <c r="D30" s="43"/>
      <c r="E30" s="43"/>
      <c r="F30" s="28" t="s">
        <v>42</v>
      </c>
      <c r="G30" s="43"/>
      <c r="H30" s="43"/>
      <c r="I30" s="43"/>
      <c r="J30" s="43"/>
      <c r="K30" s="43"/>
      <c r="L30" s="44">
        <v>0.14999999999999999</v>
      </c>
      <c r="M30" s="43"/>
      <c r="N30" s="43"/>
      <c r="O30" s="43"/>
      <c r="P30" s="43"/>
      <c r="Q30" s="43"/>
      <c r="R30" s="43"/>
      <c r="S30" s="43"/>
      <c r="T30" s="43"/>
      <c r="U30" s="43"/>
      <c r="V30" s="43"/>
      <c r="W30" s="45">
        <f>ROUND(BA94, 2)</f>
        <v>0</v>
      </c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5">
        <f>ROUND(AW94, 2)</f>
        <v>0</v>
      </c>
      <c r="AL30" s="43"/>
      <c r="AM30" s="43"/>
      <c r="AN30" s="43"/>
      <c r="AO30" s="43"/>
      <c r="AP30" s="43"/>
      <c r="AQ30" s="43"/>
      <c r="AR30" s="46"/>
      <c r="BE30" s="47"/>
    </row>
    <row r="31" hidden="1" s="3" customFormat="1" ht="14.4" customHeight="1">
      <c r="A31" s="3"/>
      <c r="B31" s="42"/>
      <c r="C31" s="43"/>
      <c r="D31" s="43"/>
      <c r="E31" s="43"/>
      <c r="F31" s="28" t="s">
        <v>43</v>
      </c>
      <c r="G31" s="43"/>
      <c r="H31" s="43"/>
      <c r="I31" s="43"/>
      <c r="J31" s="43"/>
      <c r="K31" s="43"/>
      <c r="L31" s="44">
        <v>0.20999999999999999</v>
      </c>
      <c r="M31" s="43"/>
      <c r="N31" s="43"/>
      <c r="O31" s="43"/>
      <c r="P31" s="43"/>
      <c r="Q31" s="43"/>
      <c r="R31" s="43"/>
      <c r="S31" s="43"/>
      <c r="T31" s="43"/>
      <c r="U31" s="43"/>
      <c r="V31" s="43"/>
      <c r="W31" s="45">
        <f>ROUND(BB94, 2)</f>
        <v>0</v>
      </c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5">
        <v>0</v>
      </c>
      <c r="AL31" s="43"/>
      <c r="AM31" s="43"/>
      <c r="AN31" s="43"/>
      <c r="AO31" s="43"/>
      <c r="AP31" s="43"/>
      <c r="AQ31" s="43"/>
      <c r="AR31" s="46"/>
      <c r="BE31" s="47"/>
    </row>
    <row r="32" hidden="1" s="3" customFormat="1" ht="14.4" customHeight="1">
      <c r="A32" s="3"/>
      <c r="B32" s="42"/>
      <c r="C32" s="43"/>
      <c r="D32" s="43"/>
      <c r="E32" s="43"/>
      <c r="F32" s="28" t="s">
        <v>44</v>
      </c>
      <c r="G32" s="43"/>
      <c r="H32" s="43"/>
      <c r="I32" s="43"/>
      <c r="J32" s="43"/>
      <c r="K32" s="43"/>
      <c r="L32" s="44">
        <v>0.14999999999999999</v>
      </c>
      <c r="M32" s="43"/>
      <c r="N32" s="43"/>
      <c r="O32" s="43"/>
      <c r="P32" s="43"/>
      <c r="Q32" s="43"/>
      <c r="R32" s="43"/>
      <c r="S32" s="43"/>
      <c r="T32" s="43"/>
      <c r="U32" s="43"/>
      <c r="V32" s="43"/>
      <c r="W32" s="45">
        <f>ROUND(BC94, 2)</f>
        <v>0</v>
      </c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5">
        <v>0</v>
      </c>
      <c r="AL32" s="43"/>
      <c r="AM32" s="43"/>
      <c r="AN32" s="43"/>
      <c r="AO32" s="43"/>
      <c r="AP32" s="43"/>
      <c r="AQ32" s="43"/>
      <c r="AR32" s="46"/>
      <c r="BE32" s="47"/>
    </row>
    <row r="33" hidden="1" s="3" customFormat="1" ht="14.4" customHeight="1">
      <c r="A33" s="3"/>
      <c r="B33" s="42"/>
      <c r="C33" s="43"/>
      <c r="D33" s="43"/>
      <c r="E33" s="43"/>
      <c r="F33" s="28" t="s">
        <v>45</v>
      </c>
      <c r="G33" s="43"/>
      <c r="H33" s="43"/>
      <c r="I33" s="43"/>
      <c r="J33" s="43"/>
      <c r="K33" s="43"/>
      <c r="L33" s="44">
        <v>0</v>
      </c>
      <c r="M33" s="43"/>
      <c r="N33" s="43"/>
      <c r="O33" s="43"/>
      <c r="P33" s="43"/>
      <c r="Q33" s="43"/>
      <c r="R33" s="43"/>
      <c r="S33" s="43"/>
      <c r="T33" s="43"/>
      <c r="U33" s="43"/>
      <c r="V33" s="43"/>
      <c r="W33" s="45">
        <f>ROUND(BD94, 2)</f>
        <v>0</v>
      </c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5">
        <v>0</v>
      </c>
      <c r="AL33" s="43"/>
      <c r="AM33" s="43"/>
      <c r="AN33" s="43"/>
      <c r="AO33" s="43"/>
      <c r="AP33" s="43"/>
      <c r="AQ33" s="43"/>
      <c r="AR33" s="46"/>
      <c r="BE33" s="47"/>
    </row>
    <row r="34" s="2" customFormat="1" ht="6.96" customHeight="1">
      <c r="A34" s="34"/>
      <c r="B34" s="35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  <c r="Q34" s="36"/>
      <c r="R34" s="36"/>
      <c r="S34" s="36"/>
      <c r="T34" s="36"/>
      <c r="U34" s="36"/>
      <c r="V34" s="36"/>
      <c r="W34" s="36"/>
      <c r="X34" s="36"/>
      <c r="Y34" s="36"/>
      <c r="Z34" s="36"/>
      <c r="AA34" s="36"/>
      <c r="AB34" s="36"/>
      <c r="AC34" s="36"/>
      <c r="AD34" s="36"/>
      <c r="AE34" s="36"/>
      <c r="AF34" s="36"/>
      <c r="AG34" s="36"/>
      <c r="AH34" s="36"/>
      <c r="AI34" s="36"/>
      <c r="AJ34" s="36"/>
      <c r="AK34" s="36"/>
      <c r="AL34" s="36"/>
      <c r="AM34" s="36"/>
      <c r="AN34" s="36"/>
      <c r="AO34" s="36"/>
      <c r="AP34" s="36"/>
      <c r="AQ34" s="36"/>
      <c r="AR34" s="40"/>
      <c r="BE34" s="27"/>
    </row>
    <row r="35" s="2" customFormat="1" ht="25.92" customHeight="1">
      <c r="A35" s="34"/>
      <c r="B35" s="35"/>
      <c r="C35" s="48"/>
      <c r="D35" s="49" t="s">
        <v>46</v>
      </c>
      <c r="E35" s="50"/>
      <c r="F35" s="50"/>
      <c r="G35" s="50"/>
      <c r="H35" s="50"/>
      <c r="I35" s="50"/>
      <c r="J35" s="50"/>
      <c r="K35" s="50"/>
      <c r="L35" s="50"/>
      <c r="M35" s="50"/>
      <c r="N35" s="50"/>
      <c r="O35" s="50"/>
      <c r="P35" s="50"/>
      <c r="Q35" s="50"/>
      <c r="R35" s="50"/>
      <c r="S35" s="50"/>
      <c r="T35" s="51" t="s">
        <v>47</v>
      </c>
      <c r="U35" s="50"/>
      <c r="V35" s="50"/>
      <c r="W35" s="50"/>
      <c r="X35" s="52" t="s">
        <v>48</v>
      </c>
      <c r="Y35" s="50"/>
      <c r="Z35" s="50"/>
      <c r="AA35" s="50"/>
      <c r="AB35" s="50"/>
      <c r="AC35" s="50"/>
      <c r="AD35" s="50"/>
      <c r="AE35" s="50"/>
      <c r="AF35" s="50"/>
      <c r="AG35" s="50"/>
      <c r="AH35" s="50"/>
      <c r="AI35" s="50"/>
      <c r="AJ35" s="50"/>
      <c r="AK35" s="53">
        <f>SUM(AK26:AK33)</f>
        <v>0</v>
      </c>
      <c r="AL35" s="50"/>
      <c r="AM35" s="50"/>
      <c r="AN35" s="50"/>
      <c r="AO35" s="54"/>
      <c r="AP35" s="48"/>
      <c r="AQ35" s="48"/>
      <c r="AR35" s="40"/>
      <c r="BE35" s="34"/>
    </row>
    <row r="36" s="2" customFormat="1" ht="6.96" customHeight="1">
      <c r="A36" s="34"/>
      <c r="B36" s="35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  <c r="Q36" s="36"/>
      <c r="R36" s="36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M36" s="36"/>
      <c r="AN36" s="36"/>
      <c r="AO36" s="36"/>
      <c r="AP36" s="36"/>
      <c r="AQ36" s="36"/>
      <c r="AR36" s="40"/>
      <c r="BE36" s="34"/>
    </row>
    <row r="37" s="2" customFormat="1" ht="14.4" customHeight="1">
      <c r="A37" s="34"/>
      <c r="B37" s="35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  <c r="Q37" s="36"/>
      <c r="R37" s="36"/>
      <c r="S37" s="36"/>
      <c r="T37" s="36"/>
      <c r="U37" s="36"/>
      <c r="V37" s="36"/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36"/>
      <c r="AI37" s="36"/>
      <c r="AJ37" s="36"/>
      <c r="AK37" s="36"/>
      <c r="AL37" s="36"/>
      <c r="AM37" s="36"/>
      <c r="AN37" s="36"/>
      <c r="AO37" s="36"/>
      <c r="AP37" s="36"/>
      <c r="AQ37" s="36"/>
      <c r="AR37" s="40"/>
      <c r="BE37" s="34"/>
    </row>
    <row r="38" s="1" customFormat="1" ht="14.4" customHeight="1">
      <c r="B38" s="17"/>
      <c r="C38" s="18"/>
      <c r="D38" s="18"/>
      <c r="E38" s="18"/>
      <c r="F38" s="18"/>
      <c r="G38" s="18"/>
      <c r="H38" s="18"/>
      <c r="I38" s="18"/>
      <c r="J38" s="18"/>
      <c r="K38" s="18"/>
      <c r="L38" s="18"/>
      <c r="M38" s="18"/>
      <c r="N38" s="18"/>
      <c r="O38" s="18"/>
      <c r="P38" s="18"/>
      <c r="Q38" s="18"/>
      <c r="R38" s="18"/>
      <c r="S38" s="18"/>
      <c r="T38" s="18"/>
      <c r="U38" s="18"/>
      <c r="V38" s="18"/>
      <c r="W38" s="18"/>
      <c r="X38" s="18"/>
      <c r="Y38" s="18"/>
      <c r="Z38" s="18"/>
      <c r="AA38" s="18"/>
      <c r="AB38" s="18"/>
      <c r="AC38" s="18"/>
      <c r="AD38" s="18"/>
      <c r="AE38" s="18"/>
      <c r="AF38" s="18"/>
      <c r="AG38" s="18"/>
      <c r="AH38" s="18"/>
      <c r="AI38" s="18"/>
      <c r="AJ38" s="18"/>
      <c r="AK38" s="18"/>
      <c r="AL38" s="18"/>
      <c r="AM38" s="18"/>
      <c r="AN38" s="18"/>
      <c r="AO38" s="18"/>
      <c r="AP38" s="18"/>
      <c r="AQ38" s="18"/>
      <c r="AR38" s="16"/>
    </row>
    <row r="39" s="1" customFormat="1" ht="14.4" customHeight="1">
      <c r="B39" s="17"/>
      <c r="C39" s="18"/>
      <c r="D39" s="18"/>
      <c r="E39" s="18"/>
      <c r="F39" s="18"/>
      <c r="G39" s="18"/>
      <c r="H39" s="18"/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  <c r="W39" s="18"/>
      <c r="X39" s="18"/>
      <c r="Y39" s="18"/>
      <c r="Z39" s="18"/>
      <c r="AA39" s="18"/>
      <c r="AB39" s="18"/>
      <c r="AC39" s="18"/>
      <c r="AD39" s="18"/>
      <c r="AE39" s="18"/>
      <c r="AF39" s="18"/>
      <c r="AG39" s="18"/>
      <c r="AH39" s="18"/>
      <c r="AI39" s="18"/>
      <c r="AJ39" s="18"/>
      <c r="AK39" s="18"/>
      <c r="AL39" s="18"/>
      <c r="AM39" s="18"/>
      <c r="AN39" s="18"/>
      <c r="AO39" s="18"/>
      <c r="AP39" s="18"/>
      <c r="AQ39" s="18"/>
      <c r="AR39" s="16"/>
    </row>
    <row r="40" s="1" customFormat="1" ht="14.4" customHeight="1">
      <c r="B40" s="17"/>
      <c r="C40" s="18"/>
      <c r="D40" s="18"/>
      <c r="E40" s="18"/>
      <c r="F40" s="18"/>
      <c r="G40" s="18"/>
      <c r="H40" s="18"/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8"/>
      <c r="U40" s="18"/>
      <c r="V40" s="18"/>
      <c r="W40" s="18"/>
      <c r="X40" s="18"/>
      <c r="Y40" s="18"/>
      <c r="Z40" s="18"/>
      <c r="AA40" s="18"/>
      <c r="AB40" s="18"/>
      <c r="AC40" s="18"/>
      <c r="AD40" s="18"/>
      <c r="AE40" s="18"/>
      <c r="AF40" s="18"/>
      <c r="AG40" s="18"/>
      <c r="AH40" s="18"/>
      <c r="AI40" s="18"/>
      <c r="AJ40" s="18"/>
      <c r="AK40" s="18"/>
      <c r="AL40" s="18"/>
      <c r="AM40" s="18"/>
      <c r="AN40" s="18"/>
      <c r="AO40" s="18"/>
      <c r="AP40" s="18"/>
      <c r="AQ40" s="18"/>
      <c r="AR40" s="16"/>
    </row>
    <row r="41" s="1" customFormat="1" ht="14.4" customHeight="1">
      <c r="B41" s="17"/>
      <c r="C41" s="18"/>
      <c r="D41" s="18"/>
      <c r="E41" s="18"/>
      <c r="F41" s="18"/>
      <c r="G41" s="18"/>
      <c r="H41" s="18"/>
      <c r="I41" s="18"/>
      <c r="J41" s="18"/>
      <c r="K41" s="18"/>
      <c r="L41" s="18"/>
      <c r="M41" s="18"/>
      <c r="N41" s="18"/>
      <c r="O41" s="18"/>
      <c r="P41" s="18"/>
      <c r="Q41" s="18"/>
      <c r="R41" s="18"/>
      <c r="S41" s="18"/>
      <c r="T41" s="18"/>
      <c r="U41" s="18"/>
      <c r="V41" s="18"/>
      <c r="W41" s="18"/>
      <c r="X41" s="18"/>
      <c r="Y41" s="18"/>
      <c r="Z41" s="18"/>
      <c r="AA41" s="18"/>
      <c r="AB41" s="18"/>
      <c r="AC41" s="18"/>
      <c r="AD41" s="18"/>
      <c r="AE41" s="18"/>
      <c r="AF41" s="18"/>
      <c r="AG41" s="18"/>
      <c r="AH41" s="18"/>
      <c r="AI41" s="18"/>
      <c r="AJ41" s="18"/>
      <c r="AK41" s="18"/>
      <c r="AL41" s="18"/>
      <c r="AM41" s="18"/>
      <c r="AN41" s="18"/>
      <c r="AO41" s="18"/>
      <c r="AP41" s="18"/>
      <c r="AQ41" s="18"/>
      <c r="AR41" s="16"/>
    </row>
    <row r="42" s="1" customFormat="1" ht="14.4" customHeight="1">
      <c r="B42" s="17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8"/>
      <c r="AA42" s="18"/>
      <c r="AB42" s="18"/>
      <c r="AC42" s="18"/>
      <c r="AD42" s="18"/>
      <c r="AE42" s="18"/>
      <c r="AF42" s="18"/>
      <c r="AG42" s="18"/>
      <c r="AH42" s="18"/>
      <c r="AI42" s="18"/>
      <c r="AJ42" s="18"/>
      <c r="AK42" s="18"/>
      <c r="AL42" s="18"/>
      <c r="AM42" s="18"/>
      <c r="AN42" s="18"/>
      <c r="AO42" s="18"/>
      <c r="AP42" s="18"/>
      <c r="AQ42" s="18"/>
      <c r="AR42" s="16"/>
    </row>
    <row r="43" s="1" customFormat="1" ht="14.4" customHeight="1">
      <c r="B43" s="17"/>
      <c r="C43" s="18"/>
      <c r="D43" s="18"/>
      <c r="E43" s="18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  <c r="W43" s="18"/>
      <c r="X43" s="18"/>
      <c r="Y43" s="18"/>
      <c r="Z43" s="18"/>
      <c r="AA43" s="18"/>
      <c r="AB43" s="18"/>
      <c r="AC43" s="18"/>
      <c r="AD43" s="18"/>
      <c r="AE43" s="18"/>
      <c r="AF43" s="18"/>
      <c r="AG43" s="18"/>
      <c r="AH43" s="18"/>
      <c r="AI43" s="18"/>
      <c r="AJ43" s="18"/>
      <c r="AK43" s="18"/>
      <c r="AL43" s="18"/>
      <c r="AM43" s="18"/>
      <c r="AN43" s="18"/>
      <c r="AO43" s="18"/>
      <c r="AP43" s="18"/>
      <c r="AQ43" s="18"/>
      <c r="AR43" s="16"/>
    </row>
    <row r="44" s="1" customFormat="1" ht="14.4" customHeight="1">
      <c r="B44" s="17"/>
      <c r="C44" s="18"/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8"/>
      <c r="R44" s="18"/>
      <c r="S44" s="18"/>
      <c r="T44" s="18"/>
      <c r="U44" s="18"/>
      <c r="V44" s="18"/>
      <c r="W44" s="18"/>
      <c r="X44" s="18"/>
      <c r="Y44" s="18"/>
      <c r="Z44" s="18"/>
      <c r="AA44" s="18"/>
      <c r="AB44" s="18"/>
      <c r="AC44" s="18"/>
      <c r="AD44" s="18"/>
      <c r="AE44" s="18"/>
      <c r="AF44" s="18"/>
      <c r="AG44" s="18"/>
      <c r="AH44" s="18"/>
      <c r="AI44" s="18"/>
      <c r="AJ44" s="18"/>
      <c r="AK44" s="18"/>
      <c r="AL44" s="18"/>
      <c r="AM44" s="18"/>
      <c r="AN44" s="18"/>
      <c r="AO44" s="18"/>
      <c r="AP44" s="18"/>
      <c r="AQ44" s="18"/>
      <c r="AR44" s="16"/>
    </row>
    <row r="45" s="1" customFormat="1" ht="14.4" customHeight="1">
      <c r="B45" s="17"/>
      <c r="C45" s="18"/>
      <c r="D45" s="18"/>
      <c r="E45" s="18"/>
      <c r="F45" s="18"/>
      <c r="G45" s="18"/>
      <c r="H45" s="18"/>
      <c r="I45" s="18"/>
      <c r="J45" s="18"/>
      <c r="K45" s="18"/>
      <c r="L45" s="18"/>
      <c r="M45" s="18"/>
      <c r="N45" s="18"/>
      <c r="O45" s="18"/>
      <c r="P45" s="18"/>
      <c r="Q45" s="18"/>
      <c r="R45" s="18"/>
      <c r="S45" s="18"/>
      <c r="T45" s="18"/>
      <c r="U45" s="18"/>
      <c r="V45" s="18"/>
      <c r="W45" s="18"/>
      <c r="X45" s="18"/>
      <c r="Y45" s="18"/>
      <c r="Z45" s="18"/>
      <c r="AA45" s="18"/>
      <c r="AB45" s="18"/>
      <c r="AC45" s="18"/>
      <c r="AD45" s="18"/>
      <c r="AE45" s="18"/>
      <c r="AF45" s="18"/>
      <c r="AG45" s="18"/>
      <c r="AH45" s="18"/>
      <c r="AI45" s="18"/>
      <c r="AJ45" s="18"/>
      <c r="AK45" s="18"/>
      <c r="AL45" s="18"/>
      <c r="AM45" s="18"/>
      <c r="AN45" s="18"/>
      <c r="AO45" s="18"/>
      <c r="AP45" s="18"/>
      <c r="AQ45" s="18"/>
      <c r="AR45" s="16"/>
    </row>
    <row r="46" s="1" customFormat="1" ht="14.4" customHeight="1">
      <c r="B46" s="17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8"/>
      <c r="R46" s="18"/>
      <c r="S46" s="18"/>
      <c r="T46" s="18"/>
      <c r="U46" s="18"/>
      <c r="V46" s="18"/>
      <c r="W46" s="18"/>
      <c r="X46" s="18"/>
      <c r="Y46" s="18"/>
      <c r="Z46" s="18"/>
      <c r="AA46" s="18"/>
      <c r="AB46" s="18"/>
      <c r="AC46" s="18"/>
      <c r="AD46" s="18"/>
      <c r="AE46" s="18"/>
      <c r="AF46" s="18"/>
      <c r="AG46" s="18"/>
      <c r="AH46" s="18"/>
      <c r="AI46" s="18"/>
      <c r="AJ46" s="18"/>
      <c r="AK46" s="18"/>
      <c r="AL46" s="18"/>
      <c r="AM46" s="18"/>
      <c r="AN46" s="18"/>
      <c r="AO46" s="18"/>
      <c r="AP46" s="18"/>
      <c r="AQ46" s="18"/>
      <c r="AR46" s="16"/>
    </row>
    <row r="47" s="1" customFormat="1" ht="14.4" customHeight="1">
      <c r="B47" s="17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  <c r="N47" s="18"/>
      <c r="O47" s="18"/>
      <c r="P47" s="18"/>
      <c r="Q47" s="18"/>
      <c r="R47" s="18"/>
      <c r="S47" s="18"/>
      <c r="T47" s="18"/>
      <c r="U47" s="18"/>
      <c r="V47" s="18"/>
      <c r="W47" s="18"/>
      <c r="X47" s="18"/>
      <c r="Y47" s="18"/>
      <c r="Z47" s="18"/>
      <c r="AA47" s="18"/>
      <c r="AB47" s="18"/>
      <c r="AC47" s="18"/>
      <c r="AD47" s="18"/>
      <c r="AE47" s="18"/>
      <c r="AF47" s="18"/>
      <c r="AG47" s="18"/>
      <c r="AH47" s="18"/>
      <c r="AI47" s="18"/>
      <c r="AJ47" s="18"/>
      <c r="AK47" s="18"/>
      <c r="AL47" s="18"/>
      <c r="AM47" s="18"/>
      <c r="AN47" s="18"/>
      <c r="AO47" s="18"/>
      <c r="AP47" s="18"/>
      <c r="AQ47" s="18"/>
      <c r="AR47" s="16"/>
    </row>
    <row r="48" s="1" customFormat="1" ht="14.4" customHeight="1">
      <c r="B48" s="17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  <c r="N48" s="18"/>
      <c r="O48" s="18"/>
      <c r="P48" s="18"/>
      <c r="Q48" s="18"/>
      <c r="R48" s="18"/>
      <c r="S48" s="18"/>
      <c r="T48" s="18"/>
      <c r="U48" s="18"/>
      <c r="V48" s="18"/>
      <c r="W48" s="18"/>
      <c r="X48" s="18"/>
      <c r="Y48" s="18"/>
      <c r="Z48" s="18"/>
      <c r="AA48" s="18"/>
      <c r="AB48" s="18"/>
      <c r="AC48" s="18"/>
      <c r="AD48" s="18"/>
      <c r="AE48" s="18"/>
      <c r="AF48" s="18"/>
      <c r="AG48" s="18"/>
      <c r="AH48" s="18"/>
      <c r="AI48" s="18"/>
      <c r="AJ48" s="18"/>
      <c r="AK48" s="18"/>
      <c r="AL48" s="18"/>
      <c r="AM48" s="18"/>
      <c r="AN48" s="18"/>
      <c r="AO48" s="18"/>
      <c r="AP48" s="18"/>
      <c r="AQ48" s="18"/>
      <c r="AR48" s="16"/>
    </row>
    <row r="49" s="2" customFormat="1" ht="14.4" customHeight="1">
      <c r="B49" s="55"/>
      <c r="C49" s="56"/>
      <c r="D49" s="57" t="s">
        <v>49</v>
      </c>
      <c r="E49" s="58"/>
      <c r="F49" s="58"/>
      <c r="G49" s="58"/>
      <c r="H49" s="58"/>
      <c r="I49" s="58"/>
      <c r="J49" s="58"/>
      <c r="K49" s="58"/>
      <c r="L49" s="58"/>
      <c r="M49" s="58"/>
      <c r="N49" s="58"/>
      <c r="O49" s="58"/>
      <c r="P49" s="58"/>
      <c r="Q49" s="58"/>
      <c r="R49" s="58"/>
      <c r="S49" s="58"/>
      <c r="T49" s="58"/>
      <c r="U49" s="58"/>
      <c r="V49" s="58"/>
      <c r="W49" s="58"/>
      <c r="X49" s="58"/>
      <c r="Y49" s="58"/>
      <c r="Z49" s="58"/>
      <c r="AA49" s="58"/>
      <c r="AB49" s="58"/>
      <c r="AC49" s="58"/>
      <c r="AD49" s="58"/>
      <c r="AE49" s="58"/>
      <c r="AF49" s="58"/>
      <c r="AG49" s="58"/>
      <c r="AH49" s="57" t="s">
        <v>50</v>
      </c>
      <c r="AI49" s="58"/>
      <c r="AJ49" s="58"/>
      <c r="AK49" s="58"/>
      <c r="AL49" s="58"/>
      <c r="AM49" s="58"/>
      <c r="AN49" s="58"/>
      <c r="AO49" s="58"/>
      <c r="AP49" s="56"/>
      <c r="AQ49" s="56"/>
      <c r="AR49" s="59"/>
    </row>
    <row r="50">
      <c r="B50" s="17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  <c r="W50" s="18"/>
      <c r="X50" s="18"/>
      <c r="Y50" s="18"/>
      <c r="Z50" s="18"/>
      <c r="AA50" s="18"/>
      <c r="AB50" s="18"/>
      <c r="AC50" s="18"/>
      <c r="AD50" s="18"/>
      <c r="AE50" s="18"/>
      <c r="AF50" s="18"/>
      <c r="AG50" s="18"/>
      <c r="AH50" s="18"/>
      <c r="AI50" s="18"/>
      <c r="AJ50" s="18"/>
      <c r="AK50" s="18"/>
      <c r="AL50" s="18"/>
      <c r="AM50" s="18"/>
      <c r="AN50" s="18"/>
      <c r="AO50" s="18"/>
      <c r="AP50" s="18"/>
      <c r="AQ50" s="18"/>
      <c r="AR50" s="16"/>
    </row>
    <row r="51">
      <c r="B51" s="17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  <c r="N51" s="18"/>
      <c r="O51" s="18"/>
      <c r="P51" s="18"/>
      <c r="Q51" s="18"/>
      <c r="R51" s="18"/>
      <c r="S51" s="18"/>
      <c r="T51" s="18"/>
      <c r="U51" s="18"/>
      <c r="V51" s="18"/>
      <c r="W51" s="18"/>
      <c r="X51" s="18"/>
      <c r="Y51" s="18"/>
      <c r="Z51" s="18"/>
      <c r="AA51" s="18"/>
      <c r="AB51" s="18"/>
      <c r="AC51" s="18"/>
      <c r="AD51" s="18"/>
      <c r="AE51" s="18"/>
      <c r="AF51" s="18"/>
      <c r="AG51" s="18"/>
      <c r="AH51" s="18"/>
      <c r="AI51" s="18"/>
      <c r="AJ51" s="18"/>
      <c r="AK51" s="18"/>
      <c r="AL51" s="18"/>
      <c r="AM51" s="18"/>
      <c r="AN51" s="18"/>
      <c r="AO51" s="18"/>
      <c r="AP51" s="18"/>
      <c r="AQ51" s="18"/>
      <c r="AR51" s="16"/>
    </row>
    <row r="52">
      <c r="B52" s="17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  <c r="N52" s="18"/>
      <c r="O52" s="18"/>
      <c r="P52" s="18"/>
      <c r="Q52" s="18"/>
      <c r="R52" s="18"/>
      <c r="S52" s="18"/>
      <c r="T52" s="18"/>
      <c r="U52" s="18"/>
      <c r="V52" s="18"/>
      <c r="W52" s="18"/>
      <c r="X52" s="18"/>
      <c r="Y52" s="18"/>
      <c r="Z52" s="18"/>
      <c r="AA52" s="18"/>
      <c r="AB52" s="18"/>
      <c r="AC52" s="18"/>
      <c r="AD52" s="18"/>
      <c r="AE52" s="18"/>
      <c r="AF52" s="18"/>
      <c r="AG52" s="18"/>
      <c r="AH52" s="18"/>
      <c r="AI52" s="18"/>
      <c r="AJ52" s="18"/>
      <c r="AK52" s="18"/>
      <c r="AL52" s="18"/>
      <c r="AM52" s="18"/>
      <c r="AN52" s="18"/>
      <c r="AO52" s="18"/>
      <c r="AP52" s="18"/>
      <c r="AQ52" s="18"/>
      <c r="AR52" s="16"/>
    </row>
    <row r="53">
      <c r="B53" s="17"/>
      <c r="C53" s="18"/>
      <c r="D53" s="18"/>
      <c r="E53" s="18"/>
      <c r="F53" s="18"/>
      <c r="G53" s="18"/>
      <c r="H53" s="18"/>
      <c r="I53" s="18"/>
      <c r="J53" s="18"/>
      <c r="K53" s="18"/>
      <c r="L53" s="18"/>
      <c r="M53" s="18"/>
      <c r="N53" s="18"/>
      <c r="O53" s="18"/>
      <c r="P53" s="18"/>
      <c r="Q53" s="18"/>
      <c r="R53" s="18"/>
      <c r="S53" s="18"/>
      <c r="T53" s="18"/>
      <c r="U53" s="18"/>
      <c r="V53" s="18"/>
      <c r="W53" s="18"/>
      <c r="X53" s="18"/>
      <c r="Y53" s="18"/>
      <c r="Z53" s="18"/>
      <c r="AA53" s="18"/>
      <c r="AB53" s="18"/>
      <c r="AC53" s="18"/>
      <c r="AD53" s="18"/>
      <c r="AE53" s="18"/>
      <c r="AF53" s="18"/>
      <c r="AG53" s="18"/>
      <c r="AH53" s="18"/>
      <c r="AI53" s="18"/>
      <c r="AJ53" s="18"/>
      <c r="AK53" s="18"/>
      <c r="AL53" s="18"/>
      <c r="AM53" s="18"/>
      <c r="AN53" s="18"/>
      <c r="AO53" s="18"/>
      <c r="AP53" s="18"/>
      <c r="AQ53" s="18"/>
      <c r="AR53" s="16"/>
    </row>
    <row r="54">
      <c r="B54" s="17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  <c r="W54" s="18"/>
      <c r="X54" s="18"/>
      <c r="Y54" s="18"/>
      <c r="Z54" s="18"/>
      <c r="AA54" s="18"/>
      <c r="AB54" s="18"/>
      <c r="AC54" s="18"/>
      <c r="AD54" s="18"/>
      <c r="AE54" s="18"/>
      <c r="AF54" s="18"/>
      <c r="AG54" s="18"/>
      <c r="AH54" s="18"/>
      <c r="AI54" s="18"/>
      <c r="AJ54" s="18"/>
      <c r="AK54" s="18"/>
      <c r="AL54" s="18"/>
      <c r="AM54" s="18"/>
      <c r="AN54" s="18"/>
      <c r="AO54" s="18"/>
      <c r="AP54" s="18"/>
      <c r="AQ54" s="18"/>
      <c r="AR54" s="16"/>
    </row>
    <row r="55">
      <c r="B55" s="17"/>
      <c r="C55" s="18"/>
      <c r="D55" s="18"/>
      <c r="E55" s="18"/>
      <c r="F55" s="18"/>
      <c r="G55" s="18"/>
      <c r="H55" s="18"/>
      <c r="I55" s="18"/>
      <c r="J55" s="18"/>
      <c r="K55" s="18"/>
      <c r="L55" s="18"/>
      <c r="M55" s="18"/>
      <c r="N55" s="18"/>
      <c r="O55" s="18"/>
      <c r="P55" s="18"/>
      <c r="Q55" s="18"/>
      <c r="R55" s="18"/>
      <c r="S55" s="18"/>
      <c r="T55" s="18"/>
      <c r="U55" s="18"/>
      <c r="V55" s="18"/>
      <c r="W55" s="18"/>
      <c r="X55" s="18"/>
      <c r="Y55" s="18"/>
      <c r="Z55" s="18"/>
      <c r="AA55" s="18"/>
      <c r="AB55" s="18"/>
      <c r="AC55" s="18"/>
      <c r="AD55" s="18"/>
      <c r="AE55" s="18"/>
      <c r="AF55" s="18"/>
      <c r="AG55" s="18"/>
      <c r="AH55" s="18"/>
      <c r="AI55" s="18"/>
      <c r="AJ55" s="18"/>
      <c r="AK55" s="18"/>
      <c r="AL55" s="18"/>
      <c r="AM55" s="18"/>
      <c r="AN55" s="18"/>
      <c r="AO55" s="18"/>
      <c r="AP55" s="18"/>
      <c r="AQ55" s="18"/>
      <c r="AR55" s="16"/>
    </row>
    <row r="56">
      <c r="B56" s="17"/>
      <c r="C56" s="18"/>
      <c r="D56" s="18"/>
      <c r="E56" s="18"/>
      <c r="F56" s="18"/>
      <c r="G56" s="18"/>
      <c r="H56" s="18"/>
      <c r="I56" s="18"/>
      <c r="J56" s="18"/>
      <c r="K56" s="18"/>
      <c r="L56" s="18"/>
      <c r="M56" s="18"/>
      <c r="N56" s="18"/>
      <c r="O56" s="18"/>
      <c r="P56" s="18"/>
      <c r="Q56" s="18"/>
      <c r="R56" s="18"/>
      <c r="S56" s="18"/>
      <c r="T56" s="18"/>
      <c r="U56" s="18"/>
      <c r="V56" s="18"/>
      <c r="W56" s="18"/>
      <c r="X56" s="18"/>
      <c r="Y56" s="18"/>
      <c r="Z56" s="18"/>
      <c r="AA56" s="18"/>
      <c r="AB56" s="18"/>
      <c r="AC56" s="18"/>
      <c r="AD56" s="18"/>
      <c r="AE56" s="18"/>
      <c r="AF56" s="18"/>
      <c r="AG56" s="18"/>
      <c r="AH56" s="18"/>
      <c r="AI56" s="18"/>
      <c r="AJ56" s="18"/>
      <c r="AK56" s="18"/>
      <c r="AL56" s="18"/>
      <c r="AM56" s="18"/>
      <c r="AN56" s="18"/>
      <c r="AO56" s="18"/>
      <c r="AP56" s="18"/>
      <c r="AQ56" s="18"/>
      <c r="AR56" s="16"/>
    </row>
    <row r="57">
      <c r="B57" s="17"/>
      <c r="C57" s="18"/>
      <c r="D57" s="18"/>
      <c r="E57" s="18"/>
      <c r="F57" s="18"/>
      <c r="G57" s="18"/>
      <c r="H57" s="18"/>
      <c r="I57" s="18"/>
      <c r="J57" s="18"/>
      <c r="K57" s="18"/>
      <c r="L57" s="18"/>
      <c r="M57" s="18"/>
      <c r="N57" s="18"/>
      <c r="O57" s="18"/>
      <c r="P57" s="18"/>
      <c r="Q57" s="18"/>
      <c r="R57" s="18"/>
      <c r="S57" s="18"/>
      <c r="T57" s="18"/>
      <c r="U57" s="18"/>
      <c r="V57" s="18"/>
      <c r="W57" s="18"/>
      <c r="X57" s="18"/>
      <c r="Y57" s="18"/>
      <c r="Z57" s="18"/>
      <c r="AA57" s="18"/>
      <c r="AB57" s="18"/>
      <c r="AC57" s="18"/>
      <c r="AD57" s="18"/>
      <c r="AE57" s="18"/>
      <c r="AF57" s="18"/>
      <c r="AG57" s="18"/>
      <c r="AH57" s="18"/>
      <c r="AI57" s="18"/>
      <c r="AJ57" s="18"/>
      <c r="AK57" s="18"/>
      <c r="AL57" s="18"/>
      <c r="AM57" s="18"/>
      <c r="AN57" s="18"/>
      <c r="AO57" s="18"/>
      <c r="AP57" s="18"/>
      <c r="AQ57" s="18"/>
      <c r="AR57" s="16"/>
    </row>
    <row r="58">
      <c r="B58" s="17"/>
      <c r="C58" s="18"/>
      <c r="D58" s="18"/>
      <c r="E58" s="18"/>
      <c r="F58" s="18"/>
      <c r="G58" s="18"/>
      <c r="H58" s="18"/>
      <c r="I58" s="18"/>
      <c r="J58" s="18"/>
      <c r="K58" s="18"/>
      <c r="L58" s="18"/>
      <c r="M58" s="18"/>
      <c r="N58" s="18"/>
      <c r="O58" s="18"/>
      <c r="P58" s="18"/>
      <c r="Q58" s="18"/>
      <c r="R58" s="18"/>
      <c r="S58" s="18"/>
      <c r="T58" s="18"/>
      <c r="U58" s="18"/>
      <c r="V58" s="18"/>
      <c r="W58" s="18"/>
      <c r="X58" s="18"/>
      <c r="Y58" s="18"/>
      <c r="Z58" s="18"/>
      <c r="AA58" s="18"/>
      <c r="AB58" s="18"/>
      <c r="AC58" s="18"/>
      <c r="AD58" s="18"/>
      <c r="AE58" s="18"/>
      <c r="AF58" s="18"/>
      <c r="AG58" s="18"/>
      <c r="AH58" s="18"/>
      <c r="AI58" s="18"/>
      <c r="AJ58" s="18"/>
      <c r="AK58" s="18"/>
      <c r="AL58" s="18"/>
      <c r="AM58" s="18"/>
      <c r="AN58" s="18"/>
      <c r="AO58" s="18"/>
      <c r="AP58" s="18"/>
      <c r="AQ58" s="18"/>
      <c r="AR58" s="16"/>
    </row>
    <row r="59">
      <c r="B59" s="17"/>
      <c r="C59" s="18"/>
      <c r="D59" s="18"/>
      <c r="E59" s="18"/>
      <c r="F59" s="18"/>
      <c r="G59" s="18"/>
      <c r="H59" s="18"/>
      <c r="I59" s="18"/>
      <c r="J59" s="18"/>
      <c r="K59" s="18"/>
      <c r="L59" s="18"/>
      <c r="M59" s="18"/>
      <c r="N59" s="18"/>
      <c r="O59" s="18"/>
      <c r="P59" s="18"/>
      <c r="Q59" s="18"/>
      <c r="R59" s="18"/>
      <c r="S59" s="18"/>
      <c r="T59" s="18"/>
      <c r="U59" s="18"/>
      <c r="V59" s="18"/>
      <c r="W59" s="18"/>
      <c r="X59" s="18"/>
      <c r="Y59" s="18"/>
      <c r="Z59" s="18"/>
      <c r="AA59" s="18"/>
      <c r="AB59" s="18"/>
      <c r="AC59" s="18"/>
      <c r="AD59" s="18"/>
      <c r="AE59" s="18"/>
      <c r="AF59" s="18"/>
      <c r="AG59" s="18"/>
      <c r="AH59" s="18"/>
      <c r="AI59" s="18"/>
      <c r="AJ59" s="18"/>
      <c r="AK59" s="18"/>
      <c r="AL59" s="18"/>
      <c r="AM59" s="18"/>
      <c r="AN59" s="18"/>
      <c r="AO59" s="18"/>
      <c r="AP59" s="18"/>
      <c r="AQ59" s="18"/>
      <c r="AR59" s="16"/>
    </row>
    <row r="60" s="2" customFormat="1">
      <c r="A60" s="34"/>
      <c r="B60" s="35"/>
      <c r="C60" s="36"/>
      <c r="D60" s="60" t="s">
        <v>51</v>
      </c>
      <c r="E60" s="38"/>
      <c r="F60" s="38"/>
      <c r="G60" s="38"/>
      <c r="H60" s="38"/>
      <c r="I60" s="38"/>
      <c r="J60" s="38"/>
      <c r="K60" s="38"/>
      <c r="L60" s="38"/>
      <c r="M60" s="38"/>
      <c r="N60" s="38"/>
      <c r="O60" s="38"/>
      <c r="P60" s="38"/>
      <c r="Q60" s="38"/>
      <c r="R60" s="38"/>
      <c r="S60" s="38"/>
      <c r="T60" s="38"/>
      <c r="U60" s="38"/>
      <c r="V60" s="60" t="s">
        <v>52</v>
      </c>
      <c r="W60" s="38"/>
      <c r="X60" s="38"/>
      <c r="Y60" s="38"/>
      <c r="Z60" s="38"/>
      <c r="AA60" s="38"/>
      <c r="AB60" s="38"/>
      <c r="AC60" s="38"/>
      <c r="AD60" s="38"/>
      <c r="AE60" s="38"/>
      <c r="AF60" s="38"/>
      <c r="AG60" s="38"/>
      <c r="AH60" s="60" t="s">
        <v>51</v>
      </c>
      <c r="AI60" s="38"/>
      <c r="AJ60" s="38"/>
      <c r="AK60" s="38"/>
      <c r="AL60" s="38"/>
      <c r="AM60" s="60" t="s">
        <v>52</v>
      </c>
      <c r="AN60" s="38"/>
      <c r="AO60" s="38"/>
      <c r="AP60" s="36"/>
      <c r="AQ60" s="36"/>
      <c r="AR60" s="40"/>
      <c r="BE60" s="34"/>
    </row>
    <row r="61">
      <c r="B61" s="17"/>
      <c r="C61" s="18"/>
      <c r="D61" s="18"/>
      <c r="E61" s="18"/>
      <c r="F61" s="18"/>
      <c r="G61" s="18"/>
      <c r="H61" s="18"/>
      <c r="I61" s="18"/>
      <c r="J61" s="18"/>
      <c r="K61" s="18"/>
      <c r="L61" s="18"/>
      <c r="M61" s="18"/>
      <c r="N61" s="18"/>
      <c r="O61" s="18"/>
      <c r="P61" s="18"/>
      <c r="Q61" s="18"/>
      <c r="R61" s="18"/>
      <c r="S61" s="18"/>
      <c r="T61" s="18"/>
      <c r="U61" s="18"/>
      <c r="V61" s="18"/>
      <c r="W61" s="18"/>
      <c r="X61" s="18"/>
      <c r="Y61" s="18"/>
      <c r="Z61" s="18"/>
      <c r="AA61" s="18"/>
      <c r="AB61" s="18"/>
      <c r="AC61" s="18"/>
      <c r="AD61" s="18"/>
      <c r="AE61" s="18"/>
      <c r="AF61" s="18"/>
      <c r="AG61" s="18"/>
      <c r="AH61" s="18"/>
      <c r="AI61" s="18"/>
      <c r="AJ61" s="18"/>
      <c r="AK61" s="18"/>
      <c r="AL61" s="18"/>
      <c r="AM61" s="18"/>
      <c r="AN61" s="18"/>
      <c r="AO61" s="18"/>
      <c r="AP61" s="18"/>
      <c r="AQ61" s="18"/>
      <c r="AR61" s="16"/>
    </row>
    <row r="62">
      <c r="B62" s="17"/>
      <c r="C62" s="18"/>
      <c r="D62" s="18"/>
      <c r="E62" s="18"/>
      <c r="F62" s="18"/>
      <c r="G62" s="18"/>
      <c r="H62" s="18"/>
      <c r="I62" s="18"/>
      <c r="J62" s="18"/>
      <c r="K62" s="18"/>
      <c r="L62" s="18"/>
      <c r="M62" s="18"/>
      <c r="N62" s="18"/>
      <c r="O62" s="18"/>
      <c r="P62" s="18"/>
      <c r="Q62" s="18"/>
      <c r="R62" s="18"/>
      <c r="S62" s="18"/>
      <c r="T62" s="18"/>
      <c r="U62" s="18"/>
      <c r="V62" s="18"/>
      <c r="W62" s="18"/>
      <c r="X62" s="18"/>
      <c r="Y62" s="18"/>
      <c r="Z62" s="18"/>
      <c r="AA62" s="18"/>
      <c r="AB62" s="18"/>
      <c r="AC62" s="18"/>
      <c r="AD62" s="18"/>
      <c r="AE62" s="18"/>
      <c r="AF62" s="18"/>
      <c r="AG62" s="18"/>
      <c r="AH62" s="18"/>
      <c r="AI62" s="18"/>
      <c r="AJ62" s="18"/>
      <c r="AK62" s="18"/>
      <c r="AL62" s="18"/>
      <c r="AM62" s="18"/>
      <c r="AN62" s="18"/>
      <c r="AO62" s="18"/>
      <c r="AP62" s="18"/>
      <c r="AQ62" s="18"/>
      <c r="AR62" s="16"/>
    </row>
    <row r="63">
      <c r="B63" s="17"/>
      <c r="C63" s="18"/>
      <c r="D63" s="18"/>
      <c r="E63" s="18"/>
      <c r="F63" s="18"/>
      <c r="G63" s="18"/>
      <c r="H63" s="18"/>
      <c r="I63" s="18"/>
      <c r="J63" s="18"/>
      <c r="K63" s="18"/>
      <c r="L63" s="18"/>
      <c r="M63" s="18"/>
      <c r="N63" s="18"/>
      <c r="O63" s="18"/>
      <c r="P63" s="18"/>
      <c r="Q63" s="18"/>
      <c r="R63" s="18"/>
      <c r="S63" s="18"/>
      <c r="T63" s="18"/>
      <c r="U63" s="18"/>
      <c r="V63" s="18"/>
      <c r="W63" s="18"/>
      <c r="X63" s="18"/>
      <c r="Y63" s="18"/>
      <c r="Z63" s="18"/>
      <c r="AA63" s="18"/>
      <c r="AB63" s="18"/>
      <c r="AC63" s="18"/>
      <c r="AD63" s="18"/>
      <c r="AE63" s="18"/>
      <c r="AF63" s="18"/>
      <c r="AG63" s="18"/>
      <c r="AH63" s="18"/>
      <c r="AI63" s="18"/>
      <c r="AJ63" s="18"/>
      <c r="AK63" s="18"/>
      <c r="AL63" s="18"/>
      <c r="AM63" s="18"/>
      <c r="AN63" s="18"/>
      <c r="AO63" s="18"/>
      <c r="AP63" s="18"/>
      <c r="AQ63" s="18"/>
      <c r="AR63" s="16"/>
    </row>
    <row r="64" s="2" customFormat="1">
      <c r="A64" s="34"/>
      <c r="B64" s="35"/>
      <c r="C64" s="36"/>
      <c r="D64" s="57" t="s">
        <v>53</v>
      </c>
      <c r="E64" s="61"/>
      <c r="F64" s="61"/>
      <c r="G64" s="61"/>
      <c r="H64" s="61"/>
      <c r="I64" s="61"/>
      <c r="J64" s="61"/>
      <c r="K64" s="61"/>
      <c r="L64" s="61"/>
      <c r="M64" s="61"/>
      <c r="N64" s="61"/>
      <c r="O64" s="61"/>
      <c r="P64" s="61"/>
      <c r="Q64" s="61"/>
      <c r="R64" s="61"/>
      <c r="S64" s="61"/>
      <c r="T64" s="61"/>
      <c r="U64" s="61"/>
      <c r="V64" s="61"/>
      <c r="W64" s="61"/>
      <c r="X64" s="61"/>
      <c r="Y64" s="61"/>
      <c r="Z64" s="61"/>
      <c r="AA64" s="61"/>
      <c r="AB64" s="61"/>
      <c r="AC64" s="61"/>
      <c r="AD64" s="61"/>
      <c r="AE64" s="61"/>
      <c r="AF64" s="61"/>
      <c r="AG64" s="61"/>
      <c r="AH64" s="57" t="s">
        <v>54</v>
      </c>
      <c r="AI64" s="61"/>
      <c r="AJ64" s="61"/>
      <c r="AK64" s="61"/>
      <c r="AL64" s="61"/>
      <c r="AM64" s="61"/>
      <c r="AN64" s="61"/>
      <c r="AO64" s="61"/>
      <c r="AP64" s="36"/>
      <c r="AQ64" s="36"/>
      <c r="AR64" s="40"/>
      <c r="BE64" s="34"/>
    </row>
    <row r="65">
      <c r="B65" s="17"/>
      <c r="C65" s="18"/>
      <c r="D65" s="18"/>
      <c r="E65" s="18"/>
      <c r="F65" s="18"/>
      <c r="G65" s="18"/>
      <c r="H65" s="18"/>
      <c r="I65" s="18"/>
      <c r="J65" s="18"/>
      <c r="K65" s="18"/>
      <c r="L65" s="18"/>
      <c r="M65" s="18"/>
      <c r="N65" s="18"/>
      <c r="O65" s="18"/>
      <c r="P65" s="18"/>
      <c r="Q65" s="18"/>
      <c r="R65" s="18"/>
      <c r="S65" s="18"/>
      <c r="T65" s="18"/>
      <c r="U65" s="18"/>
      <c r="V65" s="18"/>
      <c r="W65" s="18"/>
      <c r="X65" s="18"/>
      <c r="Y65" s="18"/>
      <c r="Z65" s="18"/>
      <c r="AA65" s="18"/>
      <c r="AB65" s="18"/>
      <c r="AC65" s="18"/>
      <c r="AD65" s="18"/>
      <c r="AE65" s="18"/>
      <c r="AF65" s="18"/>
      <c r="AG65" s="18"/>
      <c r="AH65" s="18"/>
      <c r="AI65" s="18"/>
      <c r="AJ65" s="18"/>
      <c r="AK65" s="18"/>
      <c r="AL65" s="18"/>
      <c r="AM65" s="18"/>
      <c r="AN65" s="18"/>
      <c r="AO65" s="18"/>
      <c r="AP65" s="18"/>
      <c r="AQ65" s="18"/>
      <c r="AR65" s="16"/>
    </row>
    <row r="66">
      <c r="B66" s="17"/>
      <c r="C66" s="18"/>
      <c r="D66" s="18"/>
      <c r="E66" s="18"/>
      <c r="F66" s="18"/>
      <c r="G66" s="18"/>
      <c r="H66" s="18"/>
      <c r="I66" s="18"/>
      <c r="J66" s="18"/>
      <c r="K66" s="18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8"/>
      <c r="AA66" s="18"/>
      <c r="AB66" s="18"/>
      <c r="AC66" s="18"/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6"/>
    </row>
    <row r="67">
      <c r="B67" s="17"/>
      <c r="C67" s="18"/>
      <c r="D67" s="18"/>
      <c r="E67" s="18"/>
      <c r="F67" s="18"/>
      <c r="G67" s="18"/>
      <c r="H67" s="18"/>
      <c r="I67" s="18"/>
      <c r="J67" s="18"/>
      <c r="K67" s="18"/>
      <c r="L67" s="18"/>
      <c r="M67" s="18"/>
      <c r="N67" s="18"/>
      <c r="O67" s="18"/>
      <c r="P67" s="18"/>
      <c r="Q67" s="18"/>
      <c r="R67" s="18"/>
      <c r="S67" s="18"/>
      <c r="T67" s="18"/>
      <c r="U67" s="18"/>
      <c r="V67" s="18"/>
      <c r="W67" s="18"/>
      <c r="X67" s="18"/>
      <c r="Y67" s="18"/>
      <c r="Z67" s="18"/>
      <c r="AA67" s="18"/>
      <c r="AB67" s="18"/>
      <c r="AC67" s="18"/>
      <c r="AD67" s="18"/>
      <c r="AE67" s="18"/>
      <c r="AF67" s="18"/>
      <c r="AG67" s="18"/>
      <c r="AH67" s="18"/>
      <c r="AI67" s="18"/>
      <c r="AJ67" s="18"/>
      <c r="AK67" s="18"/>
      <c r="AL67" s="18"/>
      <c r="AM67" s="18"/>
      <c r="AN67" s="18"/>
      <c r="AO67" s="18"/>
      <c r="AP67" s="18"/>
      <c r="AQ67" s="18"/>
      <c r="AR67" s="16"/>
    </row>
    <row r="68">
      <c r="B68" s="17"/>
      <c r="C68" s="18"/>
      <c r="D68" s="18"/>
      <c r="E68" s="18"/>
      <c r="F68" s="18"/>
      <c r="G68" s="18"/>
      <c r="H68" s="18"/>
      <c r="I68" s="18"/>
      <c r="J68" s="18"/>
      <c r="K68" s="18"/>
      <c r="L68" s="18"/>
      <c r="M68" s="18"/>
      <c r="N68" s="18"/>
      <c r="O68" s="18"/>
      <c r="P68" s="18"/>
      <c r="Q68" s="18"/>
      <c r="R68" s="18"/>
      <c r="S68" s="18"/>
      <c r="T68" s="18"/>
      <c r="U68" s="18"/>
      <c r="V68" s="18"/>
      <c r="W68" s="18"/>
      <c r="X68" s="18"/>
      <c r="Y68" s="18"/>
      <c r="Z68" s="18"/>
      <c r="AA68" s="18"/>
      <c r="AB68" s="18"/>
      <c r="AC68" s="18"/>
      <c r="AD68" s="18"/>
      <c r="AE68" s="18"/>
      <c r="AF68" s="18"/>
      <c r="AG68" s="18"/>
      <c r="AH68" s="18"/>
      <c r="AI68" s="18"/>
      <c r="AJ68" s="18"/>
      <c r="AK68" s="18"/>
      <c r="AL68" s="18"/>
      <c r="AM68" s="18"/>
      <c r="AN68" s="18"/>
      <c r="AO68" s="18"/>
      <c r="AP68" s="18"/>
      <c r="AQ68" s="18"/>
      <c r="AR68" s="16"/>
    </row>
    <row r="69">
      <c r="B69" s="17"/>
      <c r="C69" s="18"/>
      <c r="D69" s="18"/>
      <c r="E69" s="18"/>
      <c r="F69" s="18"/>
      <c r="G69" s="18"/>
      <c r="H69" s="18"/>
      <c r="I69" s="18"/>
      <c r="J69" s="18"/>
      <c r="K69" s="18"/>
      <c r="L69" s="18"/>
      <c r="M69" s="18"/>
      <c r="N69" s="18"/>
      <c r="O69" s="18"/>
      <c r="P69" s="18"/>
      <c r="Q69" s="18"/>
      <c r="R69" s="18"/>
      <c r="S69" s="18"/>
      <c r="T69" s="18"/>
      <c r="U69" s="18"/>
      <c r="V69" s="18"/>
      <c r="W69" s="18"/>
      <c r="X69" s="18"/>
      <c r="Y69" s="18"/>
      <c r="Z69" s="18"/>
      <c r="AA69" s="18"/>
      <c r="AB69" s="18"/>
      <c r="AC69" s="18"/>
      <c r="AD69" s="18"/>
      <c r="AE69" s="18"/>
      <c r="AF69" s="18"/>
      <c r="AG69" s="18"/>
      <c r="AH69" s="18"/>
      <c r="AI69" s="18"/>
      <c r="AJ69" s="18"/>
      <c r="AK69" s="18"/>
      <c r="AL69" s="18"/>
      <c r="AM69" s="18"/>
      <c r="AN69" s="18"/>
      <c r="AO69" s="18"/>
      <c r="AP69" s="18"/>
      <c r="AQ69" s="18"/>
      <c r="AR69" s="16"/>
    </row>
    <row r="70">
      <c r="B70" s="17"/>
      <c r="C70" s="18"/>
      <c r="D70" s="18"/>
      <c r="E70" s="18"/>
      <c r="F70" s="18"/>
      <c r="G70" s="18"/>
      <c r="H70" s="18"/>
      <c r="I70" s="18"/>
      <c r="J70" s="18"/>
      <c r="K70" s="18"/>
      <c r="L70" s="18"/>
      <c r="M70" s="18"/>
      <c r="N70" s="18"/>
      <c r="O70" s="18"/>
      <c r="P70" s="18"/>
      <c r="Q70" s="18"/>
      <c r="R70" s="18"/>
      <c r="S70" s="18"/>
      <c r="T70" s="18"/>
      <c r="U70" s="18"/>
      <c r="V70" s="18"/>
      <c r="W70" s="18"/>
      <c r="X70" s="18"/>
      <c r="Y70" s="18"/>
      <c r="Z70" s="18"/>
      <c r="AA70" s="18"/>
      <c r="AB70" s="18"/>
      <c r="AC70" s="18"/>
      <c r="AD70" s="18"/>
      <c r="AE70" s="18"/>
      <c r="AF70" s="18"/>
      <c r="AG70" s="18"/>
      <c r="AH70" s="18"/>
      <c r="AI70" s="18"/>
      <c r="AJ70" s="18"/>
      <c r="AK70" s="18"/>
      <c r="AL70" s="18"/>
      <c r="AM70" s="18"/>
      <c r="AN70" s="18"/>
      <c r="AO70" s="18"/>
      <c r="AP70" s="18"/>
      <c r="AQ70" s="18"/>
      <c r="AR70" s="16"/>
    </row>
    <row r="71">
      <c r="B71" s="17"/>
      <c r="C71" s="18"/>
      <c r="D71" s="18"/>
      <c r="E71" s="18"/>
      <c r="F71" s="18"/>
      <c r="G71" s="18"/>
      <c r="H71" s="18"/>
      <c r="I71" s="18"/>
      <c r="J71" s="18"/>
      <c r="K71" s="18"/>
      <c r="L71" s="18"/>
      <c r="M71" s="18"/>
      <c r="N71" s="18"/>
      <c r="O71" s="18"/>
      <c r="P71" s="18"/>
      <c r="Q71" s="18"/>
      <c r="R71" s="18"/>
      <c r="S71" s="18"/>
      <c r="T71" s="18"/>
      <c r="U71" s="18"/>
      <c r="V71" s="18"/>
      <c r="W71" s="18"/>
      <c r="X71" s="18"/>
      <c r="Y71" s="18"/>
      <c r="Z71" s="18"/>
      <c r="AA71" s="18"/>
      <c r="AB71" s="18"/>
      <c r="AC71" s="18"/>
      <c r="AD71" s="18"/>
      <c r="AE71" s="18"/>
      <c r="AF71" s="18"/>
      <c r="AG71" s="18"/>
      <c r="AH71" s="18"/>
      <c r="AI71" s="18"/>
      <c r="AJ71" s="18"/>
      <c r="AK71" s="18"/>
      <c r="AL71" s="18"/>
      <c r="AM71" s="18"/>
      <c r="AN71" s="18"/>
      <c r="AO71" s="18"/>
      <c r="AP71" s="18"/>
      <c r="AQ71" s="18"/>
      <c r="AR71" s="16"/>
    </row>
    <row r="72">
      <c r="B72" s="17"/>
      <c r="C72" s="18"/>
      <c r="D72" s="18"/>
      <c r="E72" s="18"/>
      <c r="F72" s="18"/>
      <c r="G72" s="18"/>
      <c r="H72" s="18"/>
      <c r="I72" s="18"/>
      <c r="J72" s="18"/>
      <c r="K72" s="18"/>
      <c r="L72" s="18"/>
      <c r="M72" s="18"/>
      <c r="N72" s="18"/>
      <c r="O72" s="18"/>
      <c r="P72" s="18"/>
      <c r="Q72" s="18"/>
      <c r="R72" s="18"/>
      <c r="S72" s="18"/>
      <c r="T72" s="18"/>
      <c r="U72" s="18"/>
      <c r="V72" s="18"/>
      <c r="W72" s="18"/>
      <c r="X72" s="18"/>
      <c r="Y72" s="18"/>
      <c r="Z72" s="18"/>
      <c r="AA72" s="18"/>
      <c r="AB72" s="18"/>
      <c r="AC72" s="18"/>
      <c r="AD72" s="18"/>
      <c r="AE72" s="18"/>
      <c r="AF72" s="18"/>
      <c r="AG72" s="18"/>
      <c r="AH72" s="18"/>
      <c r="AI72" s="18"/>
      <c r="AJ72" s="18"/>
      <c r="AK72" s="18"/>
      <c r="AL72" s="18"/>
      <c r="AM72" s="18"/>
      <c r="AN72" s="18"/>
      <c r="AO72" s="18"/>
      <c r="AP72" s="18"/>
      <c r="AQ72" s="18"/>
      <c r="AR72" s="16"/>
    </row>
    <row r="73">
      <c r="B73" s="17"/>
      <c r="C73" s="18"/>
      <c r="D73" s="18"/>
      <c r="E73" s="18"/>
      <c r="F73" s="18"/>
      <c r="G73" s="18"/>
      <c r="H73" s="18"/>
      <c r="I73" s="18"/>
      <c r="J73" s="18"/>
      <c r="K73" s="18"/>
      <c r="L73" s="18"/>
      <c r="M73" s="18"/>
      <c r="N73" s="18"/>
      <c r="O73" s="18"/>
      <c r="P73" s="18"/>
      <c r="Q73" s="18"/>
      <c r="R73" s="18"/>
      <c r="S73" s="18"/>
      <c r="T73" s="18"/>
      <c r="U73" s="18"/>
      <c r="V73" s="18"/>
      <c r="W73" s="18"/>
      <c r="X73" s="18"/>
      <c r="Y73" s="18"/>
      <c r="Z73" s="18"/>
      <c r="AA73" s="18"/>
      <c r="AB73" s="18"/>
      <c r="AC73" s="18"/>
      <c r="AD73" s="18"/>
      <c r="AE73" s="18"/>
      <c r="AF73" s="18"/>
      <c r="AG73" s="18"/>
      <c r="AH73" s="18"/>
      <c r="AI73" s="18"/>
      <c r="AJ73" s="18"/>
      <c r="AK73" s="18"/>
      <c r="AL73" s="18"/>
      <c r="AM73" s="18"/>
      <c r="AN73" s="18"/>
      <c r="AO73" s="18"/>
      <c r="AP73" s="18"/>
      <c r="AQ73" s="18"/>
      <c r="AR73" s="16"/>
    </row>
    <row r="74">
      <c r="B74" s="17"/>
      <c r="C74" s="18"/>
      <c r="D74" s="18"/>
      <c r="E74" s="18"/>
      <c r="F74" s="18"/>
      <c r="G74" s="18"/>
      <c r="H74" s="18"/>
      <c r="I74" s="18"/>
      <c r="J74" s="18"/>
      <c r="K74" s="18"/>
      <c r="L74" s="18"/>
      <c r="M74" s="18"/>
      <c r="N74" s="18"/>
      <c r="O74" s="18"/>
      <c r="P74" s="18"/>
      <c r="Q74" s="18"/>
      <c r="R74" s="18"/>
      <c r="S74" s="18"/>
      <c r="T74" s="18"/>
      <c r="U74" s="18"/>
      <c r="V74" s="18"/>
      <c r="W74" s="18"/>
      <c r="X74" s="18"/>
      <c r="Y74" s="18"/>
      <c r="Z74" s="18"/>
      <c r="AA74" s="18"/>
      <c r="AB74" s="18"/>
      <c r="AC74" s="18"/>
      <c r="AD74" s="18"/>
      <c r="AE74" s="18"/>
      <c r="AF74" s="18"/>
      <c r="AG74" s="18"/>
      <c r="AH74" s="18"/>
      <c r="AI74" s="18"/>
      <c r="AJ74" s="18"/>
      <c r="AK74" s="18"/>
      <c r="AL74" s="18"/>
      <c r="AM74" s="18"/>
      <c r="AN74" s="18"/>
      <c r="AO74" s="18"/>
      <c r="AP74" s="18"/>
      <c r="AQ74" s="18"/>
      <c r="AR74" s="16"/>
    </row>
    <row r="75" s="2" customFormat="1">
      <c r="A75" s="34"/>
      <c r="B75" s="35"/>
      <c r="C75" s="36"/>
      <c r="D75" s="60" t="s">
        <v>51</v>
      </c>
      <c r="E75" s="38"/>
      <c r="F75" s="38"/>
      <c r="G75" s="38"/>
      <c r="H75" s="38"/>
      <c r="I75" s="38"/>
      <c r="J75" s="38"/>
      <c r="K75" s="38"/>
      <c r="L75" s="38"/>
      <c r="M75" s="38"/>
      <c r="N75" s="38"/>
      <c r="O75" s="38"/>
      <c r="P75" s="38"/>
      <c r="Q75" s="38"/>
      <c r="R75" s="38"/>
      <c r="S75" s="38"/>
      <c r="T75" s="38"/>
      <c r="U75" s="38"/>
      <c r="V75" s="60" t="s">
        <v>52</v>
      </c>
      <c r="W75" s="38"/>
      <c r="X75" s="38"/>
      <c r="Y75" s="38"/>
      <c r="Z75" s="38"/>
      <c r="AA75" s="38"/>
      <c r="AB75" s="38"/>
      <c r="AC75" s="38"/>
      <c r="AD75" s="38"/>
      <c r="AE75" s="38"/>
      <c r="AF75" s="38"/>
      <c r="AG75" s="38"/>
      <c r="AH75" s="60" t="s">
        <v>51</v>
      </c>
      <c r="AI75" s="38"/>
      <c r="AJ75" s="38"/>
      <c r="AK75" s="38"/>
      <c r="AL75" s="38"/>
      <c r="AM75" s="60" t="s">
        <v>52</v>
      </c>
      <c r="AN75" s="38"/>
      <c r="AO75" s="38"/>
      <c r="AP75" s="36"/>
      <c r="AQ75" s="36"/>
      <c r="AR75" s="40"/>
      <c r="BE75" s="34"/>
    </row>
    <row r="76" s="2" customFormat="1">
      <c r="A76" s="34"/>
      <c r="B76" s="35"/>
      <c r="C76" s="36"/>
      <c r="D76" s="36"/>
      <c r="E76" s="36"/>
      <c r="F76" s="36"/>
      <c r="G76" s="36"/>
      <c r="H76" s="36"/>
      <c r="I76" s="36"/>
      <c r="J76" s="36"/>
      <c r="K76" s="36"/>
      <c r="L76" s="36"/>
      <c r="M76" s="36"/>
      <c r="N76" s="36"/>
      <c r="O76" s="36"/>
      <c r="P76" s="36"/>
      <c r="Q76" s="36"/>
      <c r="R76" s="36"/>
      <c r="S76" s="36"/>
      <c r="T76" s="36"/>
      <c r="U76" s="36"/>
      <c r="V76" s="36"/>
      <c r="W76" s="36"/>
      <c r="X76" s="36"/>
      <c r="Y76" s="36"/>
      <c r="Z76" s="36"/>
      <c r="AA76" s="36"/>
      <c r="AB76" s="36"/>
      <c r="AC76" s="36"/>
      <c r="AD76" s="36"/>
      <c r="AE76" s="36"/>
      <c r="AF76" s="36"/>
      <c r="AG76" s="36"/>
      <c r="AH76" s="36"/>
      <c r="AI76" s="36"/>
      <c r="AJ76" s="36"/>
      <c r="AK76" s="36"/>
      <c r="AL76" s="36"/>
      <c r="AM76" s="36"/>
      <c r="AN76" s="36"/>
      <c r="AO76" s="36"/>
      <c r="AP76" s="36"/>
      <c r="AQ76" s="36"/>
      <c r="AR76" s="40"/>
      <c r="BE76" s="34"/>
    </row>
    <row r="77" s="2" customFormat="1" ht="6.96" customHeight="1">
      <c r="A77" s="34"/>
      <c r="B77" s="62"/>
      <c r="C77" s="63"/>
      <c r="D77" s="63"/>
      <c r="E77" s="63"/>
      <c r="F77" s="63"/>
      <c r="G77" s="63"/>
      <c r="H77" s="63"/>
      <c r="I77" s="63"/>
      <c r="J77" s="63"/>
      <c r="K77" s="63"/>
      <c r="L77" s="63"/>
      <c r="M77" s="63"/>
      <c r="N77" s="63"/>
      <c r="O77" s="63"/>
      <c r="P77" s="63"/>
      <c r="Q77" s="63"/>
      <c r="R77" s="63"/>
      <c r="S77" s="63"/>
      <c r="T77" s="63"/>
      <c r="U77" s="63"/>
      <c r="V77" s="63"/>
      <c r="W77" s="63"/>
      <c r="X77" s="63"/>
      <c r="Y77" s="63"/>
      <c r="Z77" s="63"/>
      <c r="AA77" s="63"/>
      <c r="AB77" s="63"/>
      <c r="AC77" s="63"/>
      <c r="AD77" s="63"/>
      <c r="AE77" s="63"/>
      <c r="AF77" s="63"/>
      <c r="AG77" s="63"/>
      <c r="AH77" s="63"/>
      <c r="AI77" s="63"/>
      <c r="AJ77" s="63"/>
      <c r="AK77" s="63"/>
      <c r="AL77" s="63"/>
      <c r="AM77" s="63"/>
      <c r="AN77" s="63"/>
      <c r="AO77" s="63"/>
      <c r="AP77" s="63"/>
      <c r="AQ77" s="63"/>
      <c r="AR77" s="40"/>
      <c r="BE77" s="34"/>
    </row>
    <row r="81" s="2" customFormat="1" ht="6.96" customHeight="1">
      <c r="A81" s="34"/>
      <c r="B81" s="64"/>
      <c r="C81" s="65"/>
      <c r="D81" s="65"/>
      <c r="E81" s="65"/>
      <c r="F81" s="65"/>
      <c r="G81" s="65"/>
      <c r="H81" s="65"/>
      <c r="I81" s="65"/>
      <c r="J81" s="65"/>
      <c r="K81" s="65"/>
      <c r="L81" s="65"/>
      <c r="M81" s="65"/>
      <c r="N81" s="65"/>
      <c r="O81" s="65"/>
      <c r="P81" s="65"/>
      <c r="Q81" s="65"/>
      <c r="R81" s="65"/>
      <c r="S81" s="65"/>
      <c r="T81" s="65"/>
      <c r="U81" s="65"/>
      <c r="V81" s="65"/>
      <c r="W81" s="65"/>
      <c r="X81" s="65"/>
      <c r="Y81" s="65"/>
      <c r="Z81" s="65"/>
      <c r="AA81" s="65"/>
      <c r="AB81" s="65"/>
      <c r="AC81" s="65"/>
      <c r="AD81" s="65"/>
      <c r="AE81" s="65"/>
      <c r="AF81" s="65"/>
      <c r="AG81" s="65"/>
      <c r="AH81" s="65"/>
      <c r="AI81" s="65"/>
      <c r="AJ81" s="65"/>
      <c r="AK81" s="65"/>
      <c r="AL81" s="65"/>
      <c r="AM81" s="65"/>
      <c r="AN81" s="65"/>
      <c r="AO81" s="65"/>
      <c r="AP81" s="65"/>
      <c r="AQ81" s="65"/>
      <c r="AR81" s="40"/>
      <c r="BE81" s="34"/>
    </row>
    <row r="82" s="2" customFormat="1" ht="24.96" customHeight="1">
      <c r="A82" s="34"/>
      <c r="B82" s="35"/>
      <c r="C82" s="19" t="s">
        <v>55</v>
      </c>
      <c r="D82" s="36"/>
      <c r="E82" s="36"/>
      <c r="F82" s="36"/>
      <c r="G82" s="36"/>
      <c r="H82" s="36"/>
      <c r="I82" s="36"/>
      <c r="J82" s="36"/>
      <c r="K82" s="36"/>
      <c r="L82" s="36"/>
      <c r="M82" s="36"/>
      <c r="N82" s="36"/>
      <c r="O82" s="36"/>
      <c r="P82" s="36"/>
      <c r="Q82" s="36"/>
      <c r="R82" s="36"/>
      <c r="S82" s="36"/>
      <c r="T82" s="36"/>
      <c r="U82" s="36"/>
      <c r="V82" s="36"/>
      <c r="W82" s="36"/>
      <c r="X82" s="36"/>
      <c r="Y82" s="36"/>
      <c r="Z82" s="36"/>
      <c r="AA82" s="36"/>
      <c r="AB82" s="36"/>
      <c r="AC82" s="36"/>
      <c r="AD82" s="36"/>
      <c r="AE82" s="36"/>
      <c r="AF82" s="36"/>
      <c r="AG82" s="36"/>
      <c r="AH82" s="36"/>
      <c r="AI82" s="36"/>
      <c r="AJ82" s="36"/>
      <c r="AK82" s="36"/>
      <c r="AL82" s="36"/>
      <c r="AM82" s="36"/>
      <c r="AN82" s="36"/>
      <c r="AO82" s="36"/>
      <c r="AP82" s="36"/>
      <c r="AQ82" s="36"/>
      <c r="AR82" s="40"/>
      <c r="BE82" s="34"/>
    </row>
    <row r="83" s="2" customFormat="1" ht="6.96" customHeight="1">
      <c r="A83" s="34"/>
      <c r="B83" s="35"/>
      <c r="C83" s="36"/>
      <c r="D83" s="36"/>
      <c r="E83" s="36"/>
      <c r="F83" s="36"/>
      <c r="G83" s="36"/>
      <c r="H83" s="36"/>
      <c r="I83" s="36"/>
      <c r="J83" s="36"/>
      <c r="K83" s="36"/>
      <c r="L83" s="36"/>
      <c r="M83" s="36"/>
      <c r="N83" s="36"/>
      <c r="O83" s="36"/>
      <c r="P83" s="36"/>
      <c r="Q83" s="36"/>
      <c r="R83" s="36"/>
      <c r="S83" s="36"/>
      <c r="T83" s="36"/>
      <c r="U83" s="36"/>
      <c r="V83" s="36"/>
      <c r="W83" s="36"/>
      <c r="X83" s="36"/>
      <c r="Y83" s="36"/>
      <c r="Z83" s="36"/>
      <c r="AA83" s="36"/>
      <c r="AB83" s="36"/>
      <c r="AC83" s="36"/>
      <c r="AD83" s="36"/>
      <c r="AE83" s="36"/>
      <c r="AF83" s="36"/>
      <c r="AG83" s="36"/>
      <c r="AH83" s="36"/>
      <c r="AI83" s="36"/>
      <c r="AJ83" s="36"/>
      <c r="AK83" s="36"/>
      <c r="AL83" s="36"/>
      <c r="AM83" s="36"/>
      <c r="AN83" s="36"/>
      <c r="AO83" s="36"/>
      <c r="AP83" s="36"/>
      <c r="AQ83" s="36"/>
      <c r="AR83" s="40"/>
      <c r="BE83" s="34"/>
    </row>
    <row r="84" s="4" customFormat="1" ht="12" customHeight="1">
      <c r="A84" s="4"/>
      <c r="B84" s="66"/>
      <c r="C84" s="28" t="s">
        <v>13</v>
      </c>
      <c r="D84" s="67"/>
      <c r="E84" s="67"/>
      <c r="F84" s="67"/>
      <c r="G84" s="67"/>
      <c r="H84" s="67"/>
      <c r="I84" s="67"/>
      <c r="J84" s="67"/>
      <c r="K84" s="67"/>
      <c r="L84" s="67" t="str">
        <f>K5</f>
        <v>65420105</v>
      </c>
      <c r="M84" s="67"/>
      <c r="N84" s="67"/>
      <c r="O84" s="67"/>
      <c r="P84" s="67"/>
      <c r="Q84" s="67"/>
      <c r="R84" s="67"/>
      <c r="S84" s="67"/>
      <c r="T84" s="67"/>
      <c r="U84" s="67"/>
      <c r="V84" s="67"/>
      <c r="W84" s="67"/>
      <c r="X84" s="67"/>
      <c r="Y84" s="67"/>
      <c r="Z84" s="67"/>
      <c r="AA84" s="67"/>
      <c r="AB84" s="67"/>
      <c r="AC84" s="67"/>
      <c r="AD84" s="67"/>
      <c r="AE84" s="67"/>
      <c r="AF84" s="67"/>
      <c r="AG84" s="67"/>
      <c r="AH84" s="67"/>
      <c r="AI84" s="67"/>
      <c r="AJ84" s="67"/>
      <c r="AK84" s="67"/>
      <c r="AL84" s="67"/>
      <c r="AM84" s="67"/>
      <c r="AN84" s="67"/>
      <c r="AO84" s="67"/>
      <c r="AP84" s="67"/>
      <c r="AQ84" s="67"/>
      <c r="AR84" s="68"/>
      <c r="BE84" s="4"/>
    </row>
    <row r="85" s="5" customFormat="1" ht="36.96" customHeight="1">
      <c r="A85" s="5"/>
      <c r="B85" s="69"/>
      <c r="C85" s="70" t="s">
        <v>16</v>
      </c>
      <c r="D85" s="71"/>
      <c r="E85" s="71"/>
      <c r="F85" s="71"/>
      <c r="G85" s="71"/>
      <c r="H85" s="71"/>
      <c r="I85" s="71"/>
      <c r="J85" s="71"/>
      <c r="K85" s="71"/>
      <c r="L85" s="72" t="str">
        <f>K6</f>
        <v xml:space="preserve">Oprava kolejí a výhybek v uzlu Plzeň a na trati  Plzeň - Blatno</v>
      </c>
      <c r="M85" s="71"/>
      <c r="N85" s="71"/>
      <c r="O85" s="71"/>
      <c r="P85" s="71"/>
      <c r="Q85" s="71"/>
      <c r="R85" s="71"/>
      <c r="S85" s="71"/>
      <c r="T85" s="71"/>
      <c r="U85" s="71"/>
      <c r="V85" s="71"/>
      <c r="W85" s="71"/>
      <c r="X85" s="71"/>
      <c r="Y85" s="71"/>
      <c r="Z85" s="71"/>
      <c r="AA85" s="71"/>
      <c r="AB85" s="71"/>
      <c r="AC85" s="71"/>
      <c r="AD85" s="71"/>
      <c r="AE85" s="71"/>
      <c r="AF85" s="71"/>
      <c r="AG85" s="71"/>
      <c r="AH85" s="71"/>
      <c r="AI85" s="71"/>
      <c r="AJ85" s="71"/>
      <c r="AK85" s="71"/>
      <c r="AL85" s="71"/>
      <c r="AM85" s="71"/>
      <c r="AN85" s="71"/>
      <c r="AO85" s="71"/>
      <c r="AP85" s="71"/>
      <c r="AQ85" s="71"/>
      <c r="AR85" s="73"/>
      <c r="BE85" s="5"/>
    </row>
    <row r="86" s="2" customFormat="1" ht="6.96" customHeight="1">
      <c r="A86" s="34"/>
      <c r="B86" s="35"/>
      <c r="C86" s="36"/>
      <c r="D86" s="36"/>
      <c r="E86" s="36"/>
      <c r="F86" s="36"/>
      <c r="G86" s="36"/>
      <c r="H86" s="36"/>
      <c r="I86" s="36"/>
      <c r="J86" s="36"/>
      <c r="K86" s="36"/>
      <c r="L86" s="36"/>
      <c r="M86" s="36"/>
      <c r="N86" s="36"/>
      <c r="O86" s="36"/>
      <c r="P86" s="36"/>
      <c r="Q86" s="36"/>
      <c r="R86" s="36"/>
      <c r="S86" s="36"/>
      <c r="T86" s="36"/>
      <c r="U86" s="36"/>
      <c r="V86" s="36"/>
      <c r="W86" s="36"/>
      <c r="X86" s="36"/>
      <c r="Y86" s="36"/>
      <c r="Z86" s="36"/>
      <c r="AA86" s="36"/>
      <c r="AB86" s="36"/>
      <c r="AC86" s="36"/>
      <c r="AD86" s="36"/>
      <c r="AE86" s="36"/>
      <c r="AF86" s="36"/>
      <c r="AG86" s="36"/>
      <c r="AH86" s="36"/>
      <c r="AI86" s="36"/>
      <c r="AJ86" s="36"/>
      <c r="AK86" s="36"/>
      <c r="AL86" s="36"/>
      <c r="AM86" s="36"/>
      <c r="AN86" s="36"/>
      <c r="AO86" s="36"/>
      <c r="AP86" s="36"/>
      <c r="AQ86" s="36"/>
      <c r="AR86" s="40"/>
      <c r="BE86" s="34"/>
    </row>
    <row r="87" s="2" customFormat="1" ht="12" customHeight="1">
      <c r="A87" s="34"/>
      <c r="B87" s="35"/>
      <c r="C87" s="28" t="s">
        <v>20</v>
      </c>
      <c r="D87" s="36"/>
      <c r="E87" s="36"/>
      <c r="F87" s="36"/>
      <c r="G87" s="36"/>
      <c r="H87" s="36"/>
      <c r="I87" s="36"/>
      <c r="J87" s="36"/>
      <c r="K87" s="36"/>
      <c r="L87" s="74" t="str">
        <f>IF(K8="","",K8)</f>
        <v>TO Plzeň, TO Třemošná</v>
      </c>
      <c r="M87" s="36"/>
      <c r="N87" s="36"/>
      <c r="O87" s="36"/>
      <c r="P87" s="36"/>
      <c r="Q87" s="36"/>
      <c r="R87" s="36"/>
      <c r="S87" s="36"/>
      <c r="T87" s="36"/>
      <c r="U87" s="36"/>
      <c r="V87" s="36"/>
      <c r="W87" s="36"/>
      <c r="X87" s="36"/>
      <c r="Y87" s="36"/>
      <c r="Z87" s="36"/>
      <c r="AA87" s="36"/>
      <c r="AB87" s="36"/>
      <c r="AC87" s="36"/>
      <c r="AD87" s="36"/>
      <c r="AE87" s="36"/>
      <c r="AF87" s="36"/>
      <c r="AG87" s="36"/>
      <c r="AH87" s="36"/>
      <c r="AI87" s="28" t="s">
        <v>22</v>
      </c>
      <c r="AJ87" s="36"/>
      <c r="AK87" s="36"/>
      <c r="AL87" s="36"/>
      <c r="AM87" s="75" t="str">
        <f>IF(AN8= "","",AN8)</f>
        <v>8. 1. 2020</v>
      </c>
      <c r="AN87" s="75"/>
      <c r="AO87" s="36"/>
      <c r="AP87" s="36"/>
      <c r="AQ87" s="36"/>
      <c r="AR87" s="40"/>
      <c r="BE87" s="34"/>
    </row>
    <row r="88" s="2" customFormat="1" ht="6.96" customHeight="1">
      <c r="A88" s="34"/>
      <c r="B88" s="35"/>
      <c r="C88" s="36"/>
      <c r="D88" s="36"/>
      <c r="E88" s="36"/>
      <c r="F88" s="36"/>
      <c r="G88" s="36"/>
      <c r="H88" s="36"/>
      <c r="I88" s="36"/>
      <c r="J88" s="36"/>
      <c r="K88" s="36"/>
      <c r="L88" s="36"/>
      <c r="M88" s="36"/>
      <c r="N88" s="36"/>
      <c r="O88" s="36"/>
      <c r="P88" s="36"/>
      <c r="Q88" s="36"/>
      <c r="R88" s="36"/>
      <c r="S88" s="36"/>
      <c r="T88" s="36"/>
      <c r="U88" s="36"/>
      <c r="V88" s="36"/>
      <c r="W88" s="36"/>
      <c r="X88" s="36"/>
      <c r="Y88" s="36"/>
      <c r="Z88" s="36"/>
      <c r="AA88" s="36"/>
      <c r="AB88" s="36"/>
      <c r="AC88" s="36"/>
      <c r="AD88" s="36"/>
      <c r="AE88" s="36"/>
      <c r="AF88" s="36"/>
      <c r="AG88" s="36"/>
      <c r="AH88" s="36"/>
      <c r="AI88" s="36"/>
      <c r="AJ88" s="36"/>
      <c r="AK88" s="36"/>
      <c r="AL88" s="36"/>
      <c r="AM88" s="36"/>
      <c r="AN88" s="36"/>
      <c r="AO88" s="36"/>
      <c r="AP88" s="36"/>
      <c r="AQ88" s="36"/>
      <c r="AR88" s="40"/>
      <c r="BE88" s="34"/>
    </row>
    <row r="89" s="2" customFormat="1" ht="15.15" customHeight="1">
      <c r="A89" s="34"/>
      <c r="B89" s="35"/>
      <c r="C89" s="28" t="s">
        <v>24</v>
      </c>
      <c r="D89" s="36"/>
      <c r="E89" s="36"/>
      <c r="F89" s="36"/>
      <c r="G89" s="36"/>
      <c r="H89" s="36"/>
      <c r="I89" s="36"/>
      <c r="J89" s="36"/>
      <c r="K89" s="36"/>
      <c r="L89" s="67" t="str">
        <f>IF(E11= "","",E11)</f>
        <v xml:space="preserve">Správa železnic s.o. -  OŘ Plzeň</v>
      </c>
      <c r="M89" s="36"/>
      <c r="N89" s="36"/>
      <c r="O89" s="36"/>
      <c r="P89" s="36"/>
      <c r="Q89" s="36"/>
      <c r="R89" s="36"/>
      <c r="S89" s="36"/>
      <c r="T89" s="36"/>
      <c r="U89" s="36"/>
      <c r="V89" s="36"/>
      <c r="W89" s="36"/>
      <c r="X89" s="36"/>
      <c r="Y89" s="36"/>
      <c r="Z89" s="36"/>
      <c r="AA89" s="36"/>
      <c r="AB89" s="36"/>
      <c r="AC89" s="36"/>
      <c r="AD89" s="36"/>
      <c r="AE89" s="36"/>
      <c r="AF89" s="36"/>
      <c r="AG89" s="36"/>
      <c r="AH89" s="36"/>
      <c r="AI89" s="28" t="s">
        <v>30</v>
      </c>
      <c r="AJ89" s="36"/>
      <c r="AK89" s="36"/>
      <c r="AL89" s="36"/>
      <c r="AM89" s="76" t="str">
        <f>IF(E17="","",E17)</f>
        <v xml:space="preserve"> </v>
      </c>
      <c r="AN89" s="67"/>
      <c r="AO89" s="67"/>
      <c r="AP89" s="67"/>
      <c r="AQ89" s="36"/>
      <c r="AR89" s="40"/>
      <c r="AS89" s="77" t="s">
        <v>56</v>
      </c>
      <c r="AT89" s="78"/>
      <c r="AU89" s="79"/>
      <c r="AV89" s="79"/>
      <c r="AW89" s="79"/>
      <c r="AX89" s="79"/>
      <c r="AY89" s="79"/>
      <c r="AZ89" s="79"/>
      <c r="BA89" s="79"/>
      <c r="BB89" s="79"/>
      <c r="BC89" s="79"/>
      <c r="BD89" s="80"/>
      <c r="BE89" s="34"/>
    </row>
    <row r="90" s="2" customFormat="1" ht="15.15" customHeight="1">
      <c r="A90" s="34"/>
      <c r="B90" s="35"/>
      <c r="C90" s="28" t="s">
        <v>28</v>
      </c>
      <c r="D90" s="36"/>
      <c r="E90" s="36"/>
      <c r="F90" s="36"/>
      <c r="G90" s="36"/>
      <c r="H90" s="36"/>
      <c r="I90" s="36"/>
      <c r="J90" s="36"/>
      <c r="K90" s="36"/>
      <c r="L90" s="67" t="str">
        <f>IF(E14= "Vyplň údaj","",E14)</f>
        <v/>
      </c>
      <c r="M90" s="36"/>
      <c r="N90" s="36"/>
      <c r="O90" s="36"/>
      <c r="P90" s="36"/>
      <c r="Q90" s="36"/>
      <c r="R90" s="36"/>
      <c r="S90" s="36"/>
      <c r="T90" s="36"/>
      <c r="U90" s="36"/>
      <c r="V90" s="36"/>
      <c r="W90" s="36"/>
      <c r="X90" s="36"/>
      <c r="Y90" s="36"/>
      <c r="Z90" s="36"/>
      <c r="AA90" s="36"/>
      <c r="AB90" s="36"/>
      <c r="AC90" s="36"/>
      <c r="AD90" s="36"/>
      <c r="AE90" s="36"/>
      <c r="AF90" s="36"/>
      <c r="AG90" s="36"/>
      <c r="AH90" s="36"/>
      <c r="AI90" s="28" t="s">
        <v>33</v>
      </c>
      <c r="AJ90" s="36"/>
      <c r="AK90" s="36"/>
      <c r="AL90" s="36"/>
      <c r="AM90" s="76" t="str">
        <f>IF(E20="","",E20)</f>
        <v>Jung</v>
      </c>
      <c r="AN90" s="67"/>
      <c r="AO90" s="67"/>
      <c r="AP90" s="67"/>
      <c r="AQ90" s="36"/>
      <c r="AR90" s="40"/>
      <c r="AS90" s="81"/>
      <c r="AT90" s="82"/>
      <c r="AU90" s="83"/>
      <c r="AV90" s="83"/>
      <c r="AW90" s="83"/>
      <c r="AX90" s="83"/>
      <c r="AY90" s="83"/>
      <c r="AZ90" s="83"/>
      <c r="BA90" s="83"/>
      <c r="BB90" s="83"/>
      <c r="BC90" s="83"/>
      <c r="BD90" s="84"/>
      <c r="BE90" s="34"/>
    </row>
    <row r="91" s="2" customFormat="1" ht="10.8" customHeight="1">
      <c r="A91" s="34"/>
      <c r="B91" s="35"/>
      <c r="C91" s="36"/>
      <c r="D91" s="36"/>
      <c r="E91" s="36"/>
      <c r="F91" s="36"/>
      <c r="G91" s="36"/>
      <c r="H91" s="36"/>
      <c r="I91" s="36"/>
      <c r="J91" s="36"/>
      <c r="K91" s="36"/>
      <c r="L91" s="36"/>
      <c r="M91" s="36"/>
      <c r="N91" s="36"/>
      <c r="O91" s="36"/>
      <c r="P91" s="36"/>
      <c r="Q91" s="36"/>
      <c r="R91" s="36"/>
      <c r="S91" s="36"/>
      <c r="T91" s="36"/>
      <c r="U91" s="36"/>
      <c r="V91" s="36"/>
      <c r="W91" s="36"/>
      <c r="X91" s="36"/>
      <c r="Y91" s="36"/>
      <c r="Z91" s="36"/>
      <c r="AA91" s="36"/>
      <c r="AB91" s="36"/>
      <c r="AC91" s="36"/>
      <c r="AD91" s="36"/>
      <c r="AE91" s="36"/>
      <c r="AF91" s="36"/>
      <c r="AG91" s="36"/>
      <c r="AH91" s="36"/>
      <c r="AI91" s="36"/>
      <c r="AJ91" s="36"/>
      <c r="AK91" s="36"/>
      <c r="AL91" s="36"/>
      <c r="AM91" s="36"/>
      <c r="AN91" s="36"/>
      <c r="AO91" s="36"/>
      <c r="AP91" s="36"/>
      <c r="AQ91" s="36"/>
      <c r="AR91" s="40"/>
      <c r="AS91" s="85"/>
      <c r="AT91" s="86"/>
      <c r="AU91" s="87"/>
      <c r="AV91" s="87"/>
      <c r="AW91" s="87"/>
      <c r="AX91" s="87"/>
      <c r="AY91" s="87"/>
      <c r="AZ91" s="87"/>
      <c r="BA91" s="87"/>
      <c r="BB91" s="87"/>
      <c r="BC91" s="87"/>
      <c r="BD91" s="88"/>
      <c r="BE91" s="34"/>
    </row>
    <row r="92" s="2" customFormat="1" ht="29.28" customHeight="1">
      <c r="A92" s="34"/>
      <c r="B92" s="35"/>
      <c r="C92" s="89" t="s">
        <v>57</v>
      </c>
      <c r="D92" s="90"/>
      <c r="E92" s="90"/>
      <c r="F92" s="90"/>
      <c r="G92" s="90"/>
      <c r="H92" s="91"/>
      <c r="I92" s="92" t="s">
        <v>58</v>
      </c>
      <c r="J92" s="90"/>
      <c r="K92" s="90"/>
      <c r="L92" s="90"/>
      <c r="M92" s="90"/>
      <c r="N92" s="90"/>
      <c r="O92" s="90"/>
      <c r="P92" s="90"/>
      <c r="Q92" s="90"/>
      <c r="R92" s="90"/>
      <c r="S92" s="90"/>
      <c r="T92" s="90"/>
      <c r="U92" s="90"/>
      <c r="V92" s="90"/>
      <c r="W92" s="90"/>
      <c r="X92" s="90"/>
      <c r="Y92" s="90"/>
      <c r="Z92" s="90"/>
      <c r="AA92" s="90"/>
      <c r="AB92" s="90"/>
      <c r="AC92" s="90"/>
      <c r="AD92" s="90"/>
      <c r="AE92" s="90"/>
      <c r="AF92" s="90"/>
      <c r="AG92" s="93" t="s">
        <v>59</v>
      </c>
      <c r="AH92" s="90"/>
      <c r="AI92" s="90"/>
      <c r="AJ92" s="90"/>
      <c r="AK92" s="90"/>
      <c r="AL92" s="90"/>
      <c r="AM92" s="90"/>
      <c r="AN92" s="92" t="s">
        <v>60</v>
      </c>
      <c r="AO92" s="90"/>
      <c r="AP92" s="94"/>
      <c r="AQ92" s="95" t="s">
        <v>61</v>
      </c>
      <c r="AR92" s="40"/>
      <c r="AS92" s="96" t="s">
        <v>62</v>
      </c>
      <c r="AT92" s="97" t="s">
        <v>63</v>
      </c>
      <c r="AU92" s="97" t="s">
        <v>64</v>
      </c>
      <c r="AV92" s="97" t="s">
        <v>65</v>
      </c>
      <c r="AW92" s="97" t="s">
        <v>66</v>
      </c>
      <c r="AX92" s="97" t="s">
        <v>67</v>
      </c>
      <c r="AY92" s="97" t="s">
        <v>68</v>
      </c>
      <c r="AZ92" s="97" t="s">
        <v>69</v>
      </c>
      <c r="BA92" s="97" t="s">
        <v>70</v>
      </c>
      <c r="BB92" s="97" t="s">
        <v>71</v>
      </c>
      <c r="BC92" s="97" t="s">
        <v>72</v>
      </c>
      <c r="BD92" s="98" t="s">
        <v>73</v>
      </c>
      <c r="BE92" s="34"/>
    </row>
    <row r="93" s="2" customFormat="1" ht="10.8" customHeight="1">
      <c r="A93" s="34"/>
      <c r="B93" s="35"/>
      <c r="C93" s="36"/>
      <c r="D93" s="36"/>
      <c r="E93" s="36"/>
      <c r="F93" s="36"/>
      <c r="G93" s="36"/>
      <c r="H93" s="36"/>
      <c r="I93" s="36"/>
      <c r="J93" s="36"/>
      <c r="K93" s="36"/>
      <c r="L93" s="36"/>
      <c r="M93" s="36"/>
      <c r="N93" s="36"/>
      <c r="O93" s="36"/>
      <c r="P93" s="36"/>
      <c r="Q93" s="36"/>
      <c r="R93" s="36"/>
      <c r="S93" s="36"/>
      <c r="T93" s="36"/>
      <c r="U93" s="36"/>
      <c r="V93" s="36"/>
      <c r="W93" s="36"/>
      <c r="X93" s="36"/>
      <c r="Y93" s="36"/>
      <c r="Z93" s="36"/>
      <c r="AA93" s="36"/>
      <c r="AB93" s="36"/>
      <c r="AC93" s="36"/>
      <c r="AD93" s="36"/>
      <c r="AE93" s="36"/>
      <c r="AF93" s="36"/>
      <c r="AG93" s="36"/>
      <c r="AH93" s="36"/>
      <c r="AI93" s="36"/>
      <c r="AJ93" s="36"/>
      <c r="AK93" s="36"/>
      <c r="AL93" s="36"/>
      <c r="AM93" s="36"/>
      <c r="AN93" s="36"/>
      <c r="AO93" s="36"/>
      <c r="AP93" s="36"/>
      <c r="AQ93" s="36"/>
      <c r="AR93" s="40"/>
      <c r="AS93" s="99"/>
      <c r="AT93" s="100"/>
      <c r="AU93" s="100"/>
      <c r="AV93" s="100"/>
      <c r="AW93" s="100"/>
      <c r="AX93" s="100"/>
      <c r="AY93" s="100"/>
      <c r="AZ93" s="100"/>
      <c r="BA93" s="100"/>
      <c r="BB93" s="100"/>
      <c r="BC93" s="100"/>
      <c r="BD93" s="101"/>
      <c r="BE93" s="34"/>
    </row>
    <row r="94" s="6" customFormat="1" ht="32.4" customHeight="1">
      <c r="A94" s="6"/>
      <c r="B94" s="102"/>
      <c r="C94" s="103" t="s">
        <v>74</v>
      </c>
      <c r="D94" s="104"/>
      <c r="E94" s="104"/>
      <c r="F94" s="104"/>
      <c r="G94" s="104"/>
      <c r="H94" s="104"/>
      <c r="I94" s="104"/>
      <c r="J94" s="104"/>
      <c r="K94" s="104"/>
      <c r="L94" s="104"/>
      <c r="M94" s="104"/>
      <c r="N94" s="104"/>
      <c r="O94" s="104"/>
      <c r="P94" s="104"/>
      <c r="Q94" s="104"/>
      <c r="R94" s="104"/>
      <c r="S94" s="104"/>
      <c r="T94" s="104"/>
      <c r="U94" s="104"/>
      <c r="V94" s="104"/>
      <c r="W94" s="104"/>
      <c r="X94" s="104"/>
      <c r="Y94" s="104"/>
      <c r="Z94" s="104"/>
      <c r="AA94" s="104"/>
      <c r="AB94" s="104"/>
      <c r="AC94" s="104"/>
      <c r="AD94" s="104"/>
      <c r="AE94" s="104"/>
      <c r="AF94" s="104"/>
      <c r="AG94" s="105">
        <f>ROUND(AG95+AG100+AG107+AG110+AG114+AG117+AG120+AG123,2)</f>
        <v>0</v>
      </c>
      <c r="AH94" s="105"/>
      <c r="AI94" s="105"/>
      <c r="AJ94" s="105"/>
      <c r="AK94" s="105"/>
      <c r="AL94" s="105"/>
      <c r="AM94" s="105"/>
      <c r="AN94" s="106">
        <f>SUM(AG94,AT94)</f>
        <v>0</v>
      </c>
      <c r="AO94" s="106"/>
      <c r="AP94" s="106"/>
      <c r="AQ94" s="107" t="s">
        <v>1</v>
      </c>
      <c r="AR94" s="108"/>
      <c r="AS94" s="109">
        <f>ROUND(AS95+AS100+AS107+AS110+AS114+AS117+AS120+AS123,2)</f>
        <v>0</v>
      </c>
      <c r="AT94" s="110">
        <f>ROUND(SUM(AV94:AW94),2)</f>
        <v>0</v>
      </c>
      <c r="AU94" s="111">
        <f>ROUND(AU95+AU100+AU107+AU110+AU114+AU117+AU120+AU123,5)</f>
        <v>0</v>
      </c>
      <c r="AV94" s="110">
        <f>ROUND(AZ94*L29,2)</f>
        <v>0</v>
      </c>
      <c r="AW94" s="110">
        <f>ROUND(BA94*L30,2)</f>
        <v>0</v>
      </c>
      <c r="AX94" s="110">
        <f>ROUND(BB94*L29,2)</f>
        <v>0</v>
      </c>
      <c r="AY94" s="110">
        <f>ROUND(BC94*L30,2)</f>
        <v>0</v>
      </c>
      <c r="AZ94" s="110">
        <f>ROUND(AZ95+AZ100+AZ107+AZ110+AZ114+AZ117+AZ120+AZ123,2)</f>
        <v>0</v>
      </c>
      <c r="BA94" s="110">
        <f>ROUND(BA95+BA100+BA107+BA110+BA114+BA117+BA120+BA123,2)</f>
        <v>0</v>
      </c>
      <c r="BB94" s="110">
        <f>ROUND(BB95+BB100+BB107+BB110+BB114+BB117+BB120+BB123,2)</f>
        <v>0</v>
      </c>
      <c r="BC94" s="110">
        <f>ROUND(BC95+BC100+BC107+BC110+BC114+BC117+BC120+BC123,2)</f>
        <v>0</v>
      </c>
      <c r="BD94" s="112">
        <f>ROUND(BD95+BD100+BD107+BD110+BD114+BD117+BD120+BD123,2)</f>
        <v>0</v>
      </c>
      <c r="BE94" s="6"/>
      <c r="BS94" s="113" t="s">
        <v>75</v>
      </c>
      <c r="BT94" s="113" t="s">
        <v>76</v>
      </c>
      <c r="BU94" s="114" t="s">
        <v>77</v>
      </c>
      <c r="BV94" s="113" t="s">
        <v>78</v>
      </c>
      <c r="BW94" s="113" t="s">
        <v>5</v>
      </c>
      <c r="BX94" s="113" t="s">
        <v>79</v>
      </c>
      <c r="CL94" s="113" t="s">
        <v>1</v>
      </c>
    </row>
    <row r="95" s="7" customFormat="1" ht="24.75" customHeight="1">
      <c r="A95" s="7"/>
      <c r="B95" s="115"/>
      <c r="C95" s="116"/>
      <c r="D95" s="117" t="s">
        <v>80</v>
      </c>
      <c r="E95" s="117"/>
      <c r="F95" s="117"/>
      <c r="G95" s="117"/>
      <c r="H95" s="117"/>
      <c r="I95" s="118"/>
      <c r="J95" s="117" t="s">
        <v>81</v>
      </c>
      <c r="K95" s="117"/>
      <c r="L95" s="117"/>
      <c r="M95" s="117"/>
      <c r="N95" s="117"/>
      <c r="O95" s="117"/>
      <c r="P95" s="117"/>
      <c r="Q95" s="117"/>
      <c r="R95" s="117"/>
      <c r="S95" s="117"/>
      <c r="T95" s="117"/>
      <c r="U95" s="117"/>
      <c r="V95" s="117"/>
      <c r="W95" s="117"/>
      <c r="X95" s="117"/>
      <c r="Y95" s="117"/>
      <c r="Z95" s="117"/>
      <c r="AA95" s="117"/>
      <c r="AB95" s="117"/>
      <c r="AC95" s="117"/>
      <c r="AD95" s="117"/>
      <c r="AE95" s="117"/>
      <c r="AF95" s="117"/>
      <c r="AG95" s="119">
        <f>ROUND(SUM(AG96:AG99),2)</f>
        <v>0</v>
      </c>
      <c r="AH95" s="118"/>
      <c r="AI95" s="118"/>
      <c r="AJ95" s="118"/>
      <c r="AK95" s="118"/>
      <c r="AL95" s="118"/>
      <c r="AM95" s="118"/>
      <c r="AN95" s="120">
        <f>SUM(AG95,AT95)</f>
        <v>0</v>
      </c>
      <c r="AO95" s="118"/>
      <c r="AP95" s="118"/>
      <c r="AQ95" s="121" t="s">
        <v>82</v>
      </c>
      <c r="AR95" s="122"/>
      <c r="AS95" s="123">
        <f>ROUND(SUM(AS96:AS99),2)</f>
        <v>0</v>
      </c>
      <c r="AT95" s="124">
        <f>ROUND(SUM(AV95:AW95),2)</f>
        <v>0</v>
      </c>
      <c r="AU95" s="125">
        <f>ROUND(SUM(AU96:AU99),5)</f>
        <v>0</v>
      </c>
      <c r="AV95" s="124">
        <f>ROUND(AZ95*L29,2)</f>
        <v>0</v>
      </c>
      <c r="AW95" s="124">
        <f>ROUND(BA95*L30,2)</f>
        <v>0</v>
      </c>
      <c r="AX95" s="124">
        <f>ROUND(BB95*L29,2)</f>
        <v>0</v>
      </c>
      <c r="AY95" s="124">
        <f>ROUND(BC95*L30,2)</f>
        <v>0</v>
      </c>
      <c r="AZ95" s="124">
        <f>ROUND(SUM(AZ96:AZ99),2)</f>
        <v>0</v>
      </c>
      <c r="BA95" s="124">
        <f>ROUND(SUM(BA96:BA99),2)</f>
        <v>0</v>
      </c>
      <c r="BB95" s="124">
        <f>ROUND(SUM(BB96:BB99),2)</f>
        <v>0</v>
      </c>
      <c r="BC95" s="124">
        <f>ROUND(SUM(BC96:BC99),2)</f>
        <v>0</v>
      </c>
      <c r="BD95" s="126">
        <f>ROUND(SUM(BD96:BD99),2)</f>
        <v>0</v>
      </c>
      <c r="BE95" s="7"/>
      <c r="BS95" s="127" t="s">
        <v>75</v>
      </c>
      <c r="BT95" s="127" t="s">
        <v>83</v>
      </c>
      <c r="BU95" s="127" t="s">
        <v>77</v>
      </c>
      <c r="BV95" s="127" t="s">
        <v>78</v>
      </c>
      <c r="BW95" s="127" t="s">
        <v>84</v>
      </c>
      <c r="BX95" s="127" t="s">
        <v>5</v>
      </c>
      <c r="CL95" s="127" t="s">
        <v>1</v>
      </c>
      <c r="CM95" s="127" t="s">
        <v>85</v>
      </c>
    </row>
    <row r="96" s="4" customFormat="1" ht="16.5" customHeight="1">
      <c r="A96" s="128" t="s">
        <v>86</v>
      </c>
      <c r="B96" s="66"/>
      <c r="C96" s="129"/>
      <c r="D96" s="129"/>
      <c r="E96" s="130" t="s">
        <v>87</v>
      </c>
      <c r="F96" s="130"/>
      <c r="G96" s="130"/>
      <c r="H96" s="130"/>
      <c r="I96" s="130"/>
      <c r="J96" s="129"/>
      <c r="K96" s="130" t="s">
        <v>88</v>
      </c>
      <c r="L96" s="130"/>
      <c r="M96" s="130"/>
      <c r="N96" s="130"/>
      <c r="O96" s="130"/>
      <c r="P96" s="130"/>
      <c r="Q96" s="130"/>
      <c r="R96" s="130"/>
      <c r="S96" s="130"/>
      <c r="T96" s="130"/>
      <c r="U96" s="130"/>
      <c r="V96" s="130"/>
      <c r="W96" s="130"/>
      <c r="X96" s="130"/>
      <c r="Y96" s="130"/>
      <c r="Z96" s="130"/>
      <c r="AA96" s="130"/>
      <c r="AB96" s="130"/>
      <c r="AC96" s="130"/>
      <c r="AD96" s="130"/>
      <c r="AE96" s="130"/>
      <c r="AF96" s="130"/>
      <c r="AG96" s="131">
        <f>'SO 1.1 - Oprava výhybky č...'!J32</f>
        <v>0</v>
      </c>
      <c r="AH96" s="129"/>
      <c r="AI96" s="129"/>
      <c r="AJ96" s="129"/>
      <c r="AK96" s="129"/>
      <c r="AL96" s="129"/>
      <c r="AM96" s="129"/>
      <c r="AN96" s="131">
        <f>SUM(AG96,AT96)</f>
        <v>0</v>
      </c>
      <c r="AO96" s="129"/>
      <c r="AP96" s="129"/>
      <c r="AQ96" s="132" t="s">
        <v>89</v>
      </c>
      <c r="AR96" s="68"/>
      <c r="AS96" s="133">
        <v>0</v>
      </c>
      <c r="AT96" s="134">
        <f>ROUND(SUM(AV96:AW96),2)</f>
        <v>0</v>
      </c>
      <c r="AU96" s="135">
        <f>'SO 1.1 - Oprava výhybky č...'!P120</f>
        <v>0</v>
      </c>
      <c r="AV96" s="134">
        <f>'SO 1.1 - Oprava výhybky č...'!J35</f>
        <v>0</v>
      </c>
      <c r="AW96" s="134">
        <f>'SO 1.1 - Oprava výhybky č...'!J36</f>
        <v>0</v>
      </c>
      <c r="AX96" s="134">
        <f>'SO 1.1 - Oprava výhybky č...'!J37</f>
        <v>0</v>
      </c>
      <c r="AY96" s="134">
        <f>'SO 1.1 - Oprava výhybky č...'!J38</f>
        <v>0</v>
      </c>
      <c r="AZ96" s="134">
        <f>'SO 1.1 - Oprava výhybky č...'!F35</f>
        <v>0</v>
      </c>
      <c r="BA96" s="134">
        <f>'SO 1.1 - Oprava výhybky č...'!F36</f>
        <v>0</v>
      </c>
      <c r="BB96" s="134">
        <f>'SO 1.1 - Oprava výhybky č...'!F37</f>
        <v>0</v>
      </c>
      <c r="BC96" s="134">
        <f>'SO 1.1 - Oprava výhybky č...'!F38</f>
        <v>0</v>
      </c>
      <c r="BD96" s="136">
        <f>'SO 1.1 - Oprava výhybky č...'!F39</f>
        <v>0</v>
      </c>
      <c r="BE96" s="4"/>
      <c r="BT96" s="137" t="s">
        <v>85</v>
      </c>
      <c r="BV96" s="137" t="s">
        <v>78</v>
      </c>
      <c r="BW96" s="137" t="s">
        <v>90</v>
      </c>
      <c r="BX96" s="137" t="s">
        <v>84</v>
      </c>
      <c r="CL96" s="137" t="s">
        <v>1</v>
      </c>
    </row>
    <row r="97" s="4" customFormat="1" ht="16.5" customHeight="1">
      <c r="A97" s="128" t="s">
        <v>86</v>
      </c>
      <c r="B97" s="66"/>
      <c r="C97" s="129"/>
      <c r="D97" s="129"/>
      <c r="E97" s="130" t="s">
        <v>91</v>
      </c>
      <c r="F97" s="130"/>
      <c r="G97" s="130"/>
      <c r="H97" s="130"/>
      <c r="I97" s="130"/>
      <c r="J97" s="129"/>
      <c r="K97" s="130" t="s">
        <v>92</v>
      </c>
      <c r="L97" s="130"/>
      <c r="M97" s="130"/>
      <c r="N97" s="130"/>
      <c r="O97" s="130"/>
      <c r="P97" s="130"/>
      <c r="Q97" s="130"/>
      <c r="R97" s="130"/>
      <c r="S97" s="130"/>
      <c r="T97" s="130"/>
      <c r="U97" s="130"/>
      <c r="V97" s="130"/>
      <c r="W97" s="130"/>
      <c r="X97" s="130"/>
      <c r="Y97" s="130"/>
      <c r="Z97" s="130"/>
      <c r="AA97" s="130"/>
      <c r="AB97" s="130"/>
      <c r="AC97" s="130"/>
      <c r="AD97" s="130"/>
      <c r="AE97" s="130"/>
      <c r="AF97" s="130"/>
      <c r="AG97" s="131">
        <f>'SO 1.2 - Materiál objedna...'!J32</f>
        <v>0</v>
      </c>
      <c r="AH97" s="129"/>
      <c r="AI97" s="129"/>
      <c r="AJ97" s="129"/>
      <c r="AK97" s="129"/>
      <c r="AL97" s="129"/>
      <c r="AM97" s="129"/>
      <c r="AN97" s="131">
        <f>SUM(AG97,AT97)</f>
        <v>0</v>
      </c>
      <c r="AO97" s="129"/>
      <c r="AP97" s="129"/>
      <c r="AQ97" s="132" t="s">
        <v>89</v>
      </c>
      <c r="AR97" s="68"/>
      <c r="AS97" s="133">
        <v>0</v>
      </c>
      <c r="AT97" s="134">
        <f>ROUND(SUM(AV97:AW97),2)</f>
        <v>0</v>
      </c>
      <c r="AU97" s="135">
        <f>'SO 1.2 - Materiál objedna...'!P120</f>
        <v>0</v>
      </c>
      <c r="AV97" s="134">
        <f>'SO 1.2 - Materiál objedna...'!J35</f>
        <v>0</v>
      </c>
      <c r="AW97" s="134">
        <f>'SO 1.2 - Materiál objedna...'!J36</f>
        <v>0</v>
      </c>
      <c r="AX97" s="134">
        <f>'SO 1.2 - Materiál objedna...'!J37</f>
        <v>0</v>
      </c>
      <c r="AY97" s="134">
        <f>'SO 1.2 - Materiál objedna...'!J38</f>
        <v>0</v>
      </c>
      <c r="AZ97" s="134">
        <f>'SO 1.2 - Materiál objedna...'!F35</f>
        <v>0</v>
      </c>
      <c r="BA97" s="134">
        <f>'SO 1.2 - Materiál objedna...'!F36</f>
        <v>0</v>
      </c>
      <c r="BB97" s="134">
        <f>'SO 1.2 - Materiál objedna...'!F37</f>
        <v>0</v>
      </c>
      <c r="BC97" s="134">
        <f>'SO 1.2 - Materiál objedna...'!F38</f>
        <v>0</v>
      </c>
      <c r="BD97" s="136">
        <f>'SO 1.2 - Materiál objedna...'!F39</f>
        <v>0</v>
      </c>
      <c r="BE97" s="4"/>
      <c r="BT97" s="137" t="s">
        <v>85</v>
      </c>
      <c r="BV97" s="137" t="s">
        <v>78</v>
      </c>
      <c r="BW97" s="137" t="s">
        <v>93</v>
      </c>
      <c r="BX97" s="137" t="s">
        <v>84</v>
      </c>
      <c r="CL97" s="137" t="s">
        <v>1</v>
      </c>
    </row>
    <row r="98" s="4" customFormat="1" ht="16.5" customHeight="1">
      <c r="A98" s="128" t="s">
        <v>86</v>
      </c>
      <c r="B98" s="66"/>
      <c r="C98" s="129"/>
      <c r="D98" s="129"/>
      <c r="E98" s="130" t="s">
        <v>94</v>
      </c>
      <c r="F98" s="130"/>
      <c r="G98" s="130"/>
      <c r="H98" s="130"/>
      <c r="I98" s="130"/>
      <c r="J98" s="129"/>
      <c r="K98" s="130" t="s">
        <v>95</v>
      </c>
      <c r="L98" s="130"/>
      <c r="M98" s="130"/>
      <c r="N98" s="130"/>
      <c r="O98" s="130"/>
      <c r="P98" s="130"/>
      <c r="Q98" s="130"/>
      <c r="R98" s="130"/>
      <c r="S98" s="130"/>
      <c r="T98" s="130"/>
      <c r="U98" s="130"/>
      <c r="V98" s="130"/>
      <c r="W98" s="130"/>
      <c r="X98" s="130"/>
      <c r="Y98" s="130"/>
      <c r="Z98" s="130"/>
      <c r="AA98" s="130"/>
      <c r="AB98" s="130"/>
      <c r="AC98" s="130"/>
      <c r="AD98" s="130"/>
      <c r="AE98" s="130"/>
      <c r="AF98" s="130"/>
      <c r="AG98" s="131">
        <f>'SO 1.3 - Oprava výhybky č...'!J32</f>
        <v>0</v>
      </c>
      <c r="AH98" s="129"/>
      <c r="AI98" s="129"/>
      <c r="AJ98" s="129"/>
      <c r="AK98" s="129"/>
      <c r="AL98" s="129"/>
      <c r="AM98" s="129"/>
      <c r="AN98" s="131">
        <f>SUM(AG98,AT98)</f>
        <v>0</v>
      </c>
      <c r="AO98" s="129"/>
      <c r="AP98" s="129"/>
      <c r="AQ98" s="132" t="s">
        <v>89</v>
      </c>
      <c r="AR98" s="68"/>
      <c r="AS98" s="133">
        <v>0</v>
      </c>
      <c r="AT98" s="134">
        <f>ROUND(SUM(AV98:AW98),2)</f>
        <v>0</v>
      </c>
      <c r="AU98" s="135">
        <f>'SO 1.3 - Oprava výhybky č...'!P120</f>
        <v>0</v>
      </c>
      <c r="AV98" s="134">
        <f>'SO 1.3 - Oprava výhybky č...'!J35</f>
        <v>0</v>
      </c>
      <c r="AW98" s="134">
        <f>'SO 1.3 - Oprava výhybky č...'!J36</f>
        <v>0</v>
      </c>
      <c r="AX98" s="134">
        <f>'SO 1.3 - Oprava výhybky č...'!J37</f>
        <v>0</v>
      </c>
      <c r="AY98" s="134">
        <f>'SO 1.3 - Oprava výhybky č...'!J38</f>
        <v>0</v>
      </c>
      <c r="AZ98" s="134">
        <f>'SO 1.3 - Oprava výhybky č...'!F35</f>
        <v>0</v>
      </c>
      <c r="BA98" s="134">
        <f>'SO 1.3 - Oprava výhybky č...'!F36</f>
        <v>0</v>
      </c>
      <c r="BB98" s="134">
        <f>'SO 1.3 - Oprava výhybky č...'!F37</f>
        <v>0</v>
      </c>
      <c r="BC98" s="134">
        <f>'SO 1.3 - Oprava výhybky č...'!F38</f>
        <v>0</v>
      </c>
      <c r="BD98" s="136">
        <f>'SO 1.3 - Oprava výhybky č...'!F39</f>
        <v>0</v>
      </c>
      <c r="BE98" s="4"/>
      <c r="BT98" s="137" t="s">
        <v>85</v>
      </c>
      <c r="BV98" s="137" t="s">
        <v>78</v>
      </c>
      <c r="BW98" s="137" t="s">
        <v>96</v>
      </c>
      <c r="BX98" s="137" t="s">
        <v>84</v>
      </c>
      <c r="CL98" s="137" t="s">
        <v>1</v>
      </c>
    </row>
    <row r="99" s="4" customFormat="1" ht="16.5" customHeight="1">
      <c r="A99" s="128" t="s">
        <v>86</v>
      </c>
      <c r="B99" s="66"/>
      <c r="C99" s="129"/>
      <c r="D99" s="129"/>
      <c r="E99" s="130" t="s">
        <v>97</v>
      </c>
      <c r="F99" s="130"/>
      <c r="G99" s="130"/>
      <c r="H99" s="130"/>
      <c r="I99" s="130"/>
      <c r="J99" s="129"/>
      <c r="K99" s="130" t="s">
        <v>98</v>
      </c>
      <c r="L99" s="130"/>
      <c r="M99" s="130"/>
      <c r="N99" s="130"/>
      <c r="O99" s="130"/>
      <c r="P99" s="130"/>
      <c r="Q99" s="130"/>
      <c r="R99" s="130"/>
      <c r="S99" s="130"/>
      <c r="T99" s="130"/>
      <c r="U99" s="130"/>
      <c r="V99" s="130"/>
      <c r="W99" s="130"/>
      <c r="X99" s="130"/>
      <c r="Y99" s="130"/>
      <c r="Z99" s="130"/>
      <c r="AA99" s="130"/>
      <c r="AB99" s="130"/>
      <c r="AC99" s="130"/>
      <c r="AD99" s="130"/>
      <c r="AE99" s="130"/>
      <c r="AF99" s="130"/>
      <c r="AG99" s="131">
        <f>'SO 1.4 - Materiál objedna...'!J32</f>
        <v>0</v>
      </c>
      <c r="AH99" s="129"/>
      <c r="AI99" s="129"/>
      <c r="AJ99" s="129"/>
      <c r="AK99" s="129"/>
      <c r="AL99" s="129"/>
      <c r="AM99" s="129"/>
      <c r="AN99" s="131">
        <f>SUM(AG99,AT99)</f>
        <v>0</v>
      </c>
      <c r="AO99" s="129"/>
      <c r="AP99" s="129"/>
      <c r="AQ99" s="132" t="s">
        <v>89</v>
      </c>
      <c r="AR99" s="68"/>
      <c r="AS99" s="133">
        <v>0</v>
      </c>
      <c r="AT99" s="134">
        <f>ROUND(SUM(AV99:AW99),2)</f>
        <v>0</v>
      </c>
      <c r="AU99" s="135">
        <f>'SO 1.4 - Materiál objedna...'!P120</f>
        <v>0</v>
      </c>
      <c r="AV99" s="134">
        <f>'SO 1.4 - Materiál objedna...'!J35</f>
        <v>0</v>
      </c>
      <c r="AW99" s="134">
        <f>'SO 1.4 - Materiál objedna...'!J36</f>
        <v>0</v>
      </c>
      <c r="AX99" s="134">
        <f>'SO 1.4 - Materiál objedna...'!J37</f>
        <v>0</v>
      </c>
      <c r="AY99" s="134">
        <f>'SO 1.4 - Materiál objedna...'!J38</f>
        <v>0</v>
      </c>
      <c r="AZ99" s="134">
        <f>'SO 1.4 - Materiál objedna...'!F35</f>
        <v>0</v>
      </c>
      <c r="BA99" s="134">
        <f>'SO 1.4 - Materiál objedna...'!F36</f>
        <v>0</v>
      </c>
      <c r="BB99" s="134">
        <f>'SO 1.4 - Materiál objedna...'!F37</f>
        <v>0</v>
      </c>
      <c r="BC99" s="134">
        <f>'SO 1.4 - Materiál objedna...'!F38</f>
        <v>0</v>
      </c>
      <c r="BD99" s="136">
        <f>'SO 1.4 - Materiál objedna...'!F39</f>
        <v>0</v>
      </c>
      <c r="BE99" s="4"/>
      <c r="BT99" s="137" t="s">
        <v>85</v>
      </c>
      <c r="BV99" s="137" t="s">
        <v>78</v>
      </c>
      <c r="BW99" s="137" t="s">
        <v>99</v>
      </c>
      <c r="BX99" s="137" t="s">
        <v>84</v>
      </c>
      <c r="CL99" s="137" t="s">
        <v>1</v>
      </c>
    </row>
    <row r="100" s="7" customFormat="1" ht="24.75" customHeight="1">
      <c r="A100" s="7"/>
      <c r="B100" s="115"/>
      <c r="C100" s="116"/>
      <c r="D100" s="117" t="s">
        <v>100</v>
      </c>
      <c r="E100" s="117"/>
      <c r="F100" s="117"/>
      <c r="G100" s="117"/>
      <c r="H100" s="117"/>
      <c r="I100" s="118"/>
      <c r="J100" s="117" t="s">
        <v>101</v>
      </c>
      <c r="K100" s="117"/>
      <c r="L100" s="117"/>
      <c r="M100" s="117"/>
      <c r="N100" s="117"/>
      <c r="O100" s="117"/>
      <c r="P100" s="117"/>
      <c r="Q100" s="117"/>
      <c r="R100" s="117"/>
      <c r="S100" s="117"/>
      <c r="T100" s="117"/>
      <c r="U100" s="117"/>
      <c r="V100" s="117"/>
      <c r="W100" s="117"/>
      <c r="X100" s="117"/>
      <c r="Y100" s="117"/>
      <c r="Z100" s="117"/>
      <c r="AA100" s="117"/>
      <c r="AB100" s="117"/>
      <c r="AC100" s="117"/>
      <c r="AD100" s="117"/>
      <c r="AE100" s="117"/>
      <c r="AF100" s="117"/>
      <c r="AG100" s="119">
        <f>ROUND(SUM(AG101:AG106),2)</f>
        <v>0</v>
      </c>
      <c r="AH100" s="118"/>
      <c r="AI100" s="118"/>
      <c r="AJ100" s="118"/>
      <c r="AK100" s="118"/>
      <c r="AL100" s="118"/>
      <c r="AM100" s="118"/>
      <c r="AN100" s="120">
        <f>SUM(AG100,AT100)</f>
        <v>0</v>
      </c>
      <c r="AO100" s="118"/>
      <c r="AP100" s="118"/>
      <c r="AQ100" s="121" t="s">
        <v>82</v>
      </c>
      <c r="AR100" s="122"/>
      <c r="AS100" s="123">
        <f>ROUND(SUM(AS101:AS106),2)</f>
        <v>0</v>
      </c>
      <c r="AT100" s="124">
        <f>ROUND(SUM(AV100:AW100),2)</f>
        <v>0</v>
      </c>
      <c r="AU100" s="125">
        <f>ROUND(SUM(AU101:AU106),5)</f>
        <v>0</v>
      </c>
      <c r="AV100" s="124">
        <f>ROUND(AZ100*L29,2)</f>
        <v>0</v>
      </c>
      <c r="AW100" s="124">
        <f>ROUND(BA100*L30,2)</f>
        <v>0</v>
      </c>
      <c r="AX100" s="124">
        <f>ROUND(BB100*L29,2)</f>
        <v>0</v>
      </c>
      <c r="AY100" s="124">
        <f>ROUND(BC100*L30,2)</f>
        <v>0</v>
      </c>
      <c r="AZ100" s="124">
        <f>ROUND(SUM(AZ101:AZ106),2)</f>
        <v>0</v>
      </c>
      <c r="BA100" s="124">
        <f>ROUND(SUM(BA101:BA106),2)</f>
        <v>0</v>
      </c>
      <c r="BB100" s="124">
        <f>ROUND(SUM(BB101:BB106),2)</f>
        <v>0</v>
      </c>
      <c r="BC100" s="124">
        <f>ROUND(SUM(BC101:BC106),2)</f>
        <v>0</v>
      </c>
      <c r="BD100" s="126">
        <f>ROUND(SUM(BD101:BD106),2)</f>
        <v>0</v>
      </c>
      <c r="BE100" s="7"/>
      <c r="BS100" s="127" t="s">
        <v>75</v>
      </c>
      <c r="BT100" s="127" t="s">
        <v>83</v>
      </c>
      <c r="BU100" s="127" t="s">
        <v>77</v>
      </c>
      <c r="BV100" s="127" t="s">
        <v>78</v>
      </c>
      <c r="BW100" s="127" t="s">
        <v>102</v>
      </c>
      <c r="BX100" s="127" t="s">
        <v>5</v>
      </c>
      <c r="CL100" s="127" t="s">
        <v>1</v>
      </c>
      <c r="CM100" s="127" t="s">
        <v>85</v>
      </c>
    </row>
    <row r="101" s="4" customFormat="1" ht="16.5" customHeight="1">
      <c r="A101" s="128" t="s">
        <v>86</v>
      </c>
      <c r="B101" s="66"/>
      <c r="C101" s="129"/>
      <c r="D101" s="129"/>
      <c r="E101" s="130" t="s">
        <v>103</v>
      </c>
      <c r="F101" s="130"/>
      <c r="G101" s="130"/>
      <c r="H101" s="130"/>
      <c r="I101" s="130"/>
      <c r="J101" s="129"/>
      <c r="K101" s="130" t="s">
        <v>104</v>
      </c>
      <c r="L101" s="130"/>
      <c r="M101" s="130"/>
      <c r="N101" s="130"/>
      <c r="O101" s="130"/>
      <c r="P101" s="130"/>
      <c r="Q101" s="130"/>
      <c r="R101" s="130"/>
      <c r="S101" s="130"/>
      <c r="T101" s="130"/>
      <c r="U101" s="130"/>
      <c r="V101" s="130"/>
      <c r="W101" s="130"/>
      <c r="X101" s="130"/>
      <c r="Y101" s="130"/>
      <c r="Z101" s="130"/>
      <c r="AA101" s="130"/>
      <c r="AB101" s="130"/>
      <c r="AC101" s="130"/>
      <c r="AD101" s="130"/>
      <c r="AE101" s="130"/>
      <c r="AF101" s="130"/>
      <c r="AG101" s="131">
        <f>'SO 2.1 - Výměna KR a KL k...'!J32</f>
        <v>0</v>
      </c>
      <c r="AH101" s="129"/>
      <c r="AI101" s="129"/>
      <c r="AJ101" s="129"/>
      <c r="AK101" s="129"/>
      <c r="AL101" s="129"/>
      <c r="AM101" s="129"/>
      <c r="AN101" s="131">
        <f>SUM(AG101,AT101)</f>
        <v>0</v>
      </c>
      <c r="AO101" s="129"/>
      <c r="AP101" s="129"/>
      <c r="AQ101" s="132" t="s">
        <v>89</v>
      </c>
      <c r="AR101" s="68"/>
      <c r="AS101" s="133">
        <v>0</v>
      </c>
      <c r="AT101" s="134">
        <f>ROUND(SUM(AV101:AW101),2)</f>
        <v>0</v>
      </c>
      <c r="AU101" s="135">
        <f>'SO 2.1 - Výměna KR a KL k...'!P120</f>
        <v>0</v>
      </c>
      <c r="AV101" s="134">
        <f>'SO 2.1 - Výměna KR a KL k...'!J35</f>
        <v>0</v>
      </c>
      <c r="AW101" s="134">
        <f>'SO 2.1 - Výměna KR a KL k...'!J36</f>
        <v>0</v>
      </c>
      <c r="AX101" s="134">
        <f>'SO 2.1 - Výměna KR a KL k...'!J37</f>
        <v>0</v>
      </c>
      <c r="AY101" s="134">
        <f>'SO 2.1 - Výměna KR a KL k...'!J38</f>
        <v>0</v>
      </c>
      <c r="AZ101" s="134">
        <f>'SO 2.1 - Výměna KR a KL k...'!F35</f>
        <v>0</v>
      </c>
      <c r="BA101" s="134">
        <f>'SO 2.1 - Výměna KR a KL k...'!F36</f>
        <v>0</v>
      </c>
      <c r="BB101" s="134">
        <f>'SO 2.1 - Výměna KR a KL k...'!F37</f>
        <v>0</v>
      </c>
      <c r="BC101" s="134">
        <f>'SO 2.1 - Výměna KR a KL k...'!F38</f>
        <v>0</v>
      </c>
      <c r="BD101" s="136">
        <f>'SO 2.1 - Výměna KR a KL k...'!F39</f>
        <v>0</v>
      </c>
      <c r="BE101" s="4"/>
      <c r="BT101" s="137" t="s">
        <v>85</v>
      </c>
      <c r="BV101" s="137" t="s">
        <v>78</v>
      </c>
      <c r="BW101" s="137" t="s">
        <v>105</v>
      </c>
      <c r="BX101" s="137" t="s">
        <v>102</v>
      </c>
      <c r="CL101" s="137" t="s">
        <v>1</v>
      </c>
    </row>
    <row r="102" s="4" customFormat="1" ht="16.5" customHeight="1">
      <c r="A102" s="128" t="s">
        <v>86</v>
      </c>
      <c r="B102" s="66"/>
      <c r="C102" s="129"/>
      <c r="D102" s="129"/>
      <c r="E102" s="130" t="s">
        <v>106</v>
      </c>
      <c r="F102" s="130"/>
      <c r="G102" s="130"/>
      <c r="H102" s="130"/>
      <c r="I102" s="130"/>
      <c r="J102" s="129"/>
      <c r="K102" s="130" t="s">
        <v>107</v>
      </c>
      <c r="L102" s="130"/>
      <c r="M102" s="130"/>
      <c r="N102" s="130"/>
      <c r="O102" s="130"/>
      <c r="P102" s="130"/>
      <c r="Q102" s="130"/>
      <c r="R102" s="130"/>
      <c r="S102" s="130"/>
      <c r="T102" s="130"/>
      <c r="U102" s="130"/>
      <c r="V102" s="130"/>
      <c r="W102" s="130"/>
      <c r="X102" s="130"/>
      <c r="Y102" s="130"/>
      <c r="Z102" s="130"/>
      <c r="AA102" s="130"/>
      <c r="AB102" s="130"/>
      <c r="AC102" s="130"/>
      <c r="AD102" s="130"/>
      <c r="AE102" s="130"/>
      <c r="AF102" s="130"/>
      <c r="AG102" s="131">
        <f>'SO 2.2 - Oprava přejezdu ...'!J32</f>
        <v>0</v>
      </c>
      <c r="AH102" s="129"/>
      <c r="AI102" s="129"/>
      <c r="AJ102" s="129"/>
      <c r="AK102" s="129"/>
      <c r="AL102" s="129"/>
      <c r="AM102" s="129"/>
      <c r="AN102" s="131">
        <f>SUM(AG102,AT102)</f>
        <v>0</v>
      </c>
      <c r="AO102" s="129"/>
      <c r="AP102" s="129"/>
      <c r="AQ102" s="132" t="s">
        <v>89</v>
      </c>
      <c r="AR102" s="68"/>
      <c r="AS102" s="133">
        <v>0</v>
      </c>
      <c r="AT102" s="134">
        <f>ROUND(SUM(AV102:AW102),2)</f>
        <v>0</v>
      </c>
      <c r="AU102" s="135">
        <f>'SO 2.2 - Oprava přejezdu ...'!P120</f>
        <v>0</v>
      </c>
      <c r="AV102" s="134">
        <f>'SO 2.2 - Oprava přejezdu ...'!J35</f>
        <v>0</v>
      </c>
      <c r="AW102" s="134">
        <f>'SO 2.2 - Oprava přejezdu ...'!J36</f>
        <v>0</v>
      </c>
      <c r="AX102" s="134">
        <f>'SO 2.2 - Oprava přejezdu ...'!J37</f>
        <v>0</v>
      </c>
      <c r="AY102" s="134">
        <f>'SO 2.2 - Oprava přejezdu ...'!J38</f>
        <v>0</v>
      </c>
      <c r="AZ102" s="134">
        <f>'SO 2.2 - Oprava přejezdu ...'!F35</f>
        <v>0</v>
      </c>
      <c r="BA102" s="134">
        <f>'SO 2.2 - Oprava přejezdu ...'!F36</f>
        <v>0</v>
      </c>
      <c r="BB102" s="134">
        <f>'SO 2.2 - Oprava přejezdu ...'!F37</f>
        <v>0</v>
      </c>
      <c r="BC102" s="134">
        <f>'SO 2.2 - Oprava přejezdu ...'!F38</f>
        <v>0</v>
      </c>
      <c r="BD102" s="136">
        <f>'SO 2.2 - Oprava přejezdu ...'!F39</f>
        <v>0</v>
      </c>
      <c r="BE102" s="4"/>
      <c r="BT102" s="137" t="s">
        <v>85</v>
      </c>
      <c r="BV102" s="137" t="s">
        <v>78</v>
      </c>
      <c r="BW102" s="137" t="s">
        <v>108</v>
      </c>
      <c r="BX102" s="137" t="s">
        <v>102</v>
      </c>
      <c r="CL102" s="137" t="s">
        <v>1</v>
      </c>
    </row>
    <row r="103" s="4" customFormat="1" ht="16.5" customHeight="1">
      <c r="A103" s="128" t="s">
        <v>86</v>
      </c>
      <c r="B103" s="66"/>
      <c r="C103" s="129"/>
      <c r="D103" s="129"/>
      <c r="E103" s="130" t="s">
        <v>109</v>
      </c>
      <c r="F103" s="130"/>
      <c r="G103" s="130"/>
      <c r="H103" s="130"/>
      <c r="I103" s="130"/>
      <c r="J103" s="129"/>
      <c r="K103" s="130" t="s">
        <v>110</v>
      </c>
      <c r="L103" s="130"/>
      <c r="M103" s="130"/>
      <c r="N103" s="130"/>
      <c r="O103" s="130"/>
      <c r="P103" s="130"/>
      <c r="Q103" s="130"/>
      <c r="R103" s="130"/>
      <c r="S103" s="130"/>
      <c r="T103" s="130"/>
      <c r="U103" s="130"/>
      <c r="V103" s="130"/>
      <c r="W103" s="130"/>
      <c r="X103" s="130"/>
      <c r="Y103" s="130"/>
      <c r="Z103" s="130"/>
      <c r="AA103" s="130"/>
      <c r="AB103" s="130"/>
      <c r="AC103" s="130"/>
      <c r="AD103" s="130"/>
      <c r="AE103" s="130"/>
      <c r="AF103" s="130"/>
      <c r="AG103" s="131">
        <f>'SO 2.3 - Oprava přejezdu ...'!J32</f>
        <v>0</v>
      </c>
      <c r="AH103" s="129"/>
      <c r="AI103" s="129"/>
      <c r="AJ103" s="129"/>
      <c r="AK103" s="129"/>
      <c r="AL103" s="129"/>
      <c r="AM103" s="129"/>
      <c r="AN103" s="131">
        <f>SUM(AG103,AT103)</f>
        <v>0</v>
      </c>
      <c r="AO103" s="129"/>
      <c r="AP103" s="129"/>
      <c r="AQ103" s="132" t="s">
        <v>89</v>
      </c>
      <c r="AR103" s="68"/>
      <c r="AS103" s="133">
        <v>0</v>
      </c>
      <c r="AT103" s="134">
        <f>ROUND(SUM(AV103:AW103),2)</f>
        <v>0</v>
      </c>
      <c r="AU103" s="135">
        <f>'SO 2.3 - Oprava přejezdu ...'!P120</f>
        <v>0</v>
      </c>
      <c r="AV103" s="134">
        <f>'SO 2.3 - Oprava přejezdu ...'!J35</f>
        <v>0</v>
      </c>
      <c r="AW103" s="134">
        <f>'SO 2.3 - Oprava přejezdu ...'!J36</f>
        <v>0</v>
      </c>
      <c r="AX103" s="134">
        <f>'SO 2.3 - Oprava přejezdu ...'!J37</f>
        <v>0</v>
      </c>
      <c r="AY103" s="134">
        <f>'SO 2.3 - Oprava přejezdu ...'!J38</f>
        <v>0</v>
      </c>
      <c r="AZ103" s="134">
        <f>'SO 2.3 - Oprava přejezdu ...'!F35</f>
        <v>0</v>
      </c>
      <c r="BA103" s="134">
        <f>'SO 2.3 - Oprava přejezdu ...'!F36</f>
        <v>0</v>
      </c>
      <c r="BB103" s="134">
        <f>'SO 2.3 - Oprava přejezdu ...'!F37</f>
        <v>0</v>
      </c>
      <c r="BC103" s="134">
        <f>'SO 2.3 - Oprava přejezdu ...'!F38</f>
        <v>0</v>
      </c>
      <c r="BD103" s="136">
        <f>'SO 2.3 - Oprava přejezdu ...'!F39</f>
        <v>0</v>
      </c>
      <c r="BE103" s="4"/>
      <c r="BT103" s="137" t="s">
        <v>85</v>
      </c>
      <c r="BV103" s="137" t="s">
        <v>78</v>
      </c>
      <c r="BW103" s="137" t="s">
        <v>111</v>
      </c>
      <c r="BX103" s="137" t="s">
        <v>102</v>
      </c>
      <c r="CL103" s="137" t="s">
        <v>1</v>
      </c>
    </row>
    <row r="104" s="4" customFormat="1" ht="16.5" customHeight="1">
      <c r="A104" s="128" t="s">
        <v>86</v>
      </c>
      <c r="B104" s="66"/>
      <c r="C104" s="129"/>
      <c r="D104" s="129"/>
      <c r="E104" s="130" t="s">
        <v>112</v>
      </c>
      <c r="F104" s="130"/>
      <c r="G104" s="130"/>
      <c r="H104" s="130"/>
      <c r="I104" s="130"/>
      <c r="J104" s="129"/>
      <c r="K104" s="130" t="s">
        <v>113</v>
      </c>
      <c r="L104" s="130"/>
      <c r="M104" s="130"/>
      <c r="N104" s="130"/>
      <c r="O104" s="130"/>
      <c r="P104" s="130"/>
      <c r="Q104" s="130"/>
      <c r="R104" s="130"/>
      <c r="S104" s="130"/>
      <c r="T104" s="130"/>
      <c r="U104" s="130"/>
      <c r="V104" s="130"/>
      <c r="W104" s="130"/>
      <c r="X104" s="130"/>
      <c r="Y104" s="130"/>
      <c r="Z104" s="130"/>
      <c r="AA104" s="130"/>
      <c r="AB104" s="130"/>
      <c r="AC104" s="130"/>
      <c r="AD104" s="130"/>
      <c r="AE104" s="130"/>
      <c r="AF104" s="130"/>
      <c r="AG104" s="131">
        <f>'SO 2.4 - Oprava přejezdu ...'!J32</f>
        <v>0</v>
      </c>
      <c r="AH104" s="129"/>
      <c r="AI104" s="129"/>
      <c r="AJ104" s="129"/>
      <c r="AK104" s="129"/>
      <c r="AL104" s="129"/>
      <c r="AM104" s="129"/>
      <c r="AN104" s="131">
        <f>SUM(AG104,AT104)</f>
        <v>0</v>
      </c>
      <c r="AO104" s="129"/>
      <c r="AP104" s="129"/>
      <c r="AQ104" s="132" t="s">
        <v>89</v>
      </c>
      <c r="AR104" s="68"/>
      <c r="AS104" s="133">
        <v>0</v>
      </c>
      <c r="AT104" s="134">
        <f>ROUND(SUM(AV104:AW104),2)</f>
        <v>0</v>
      </c>
      <c r="AU104" s="135">
        <f>'SO 2.4 - Oprava přejezdu ...'!P120</f>
        <v>0</v>
      </c>
      <c r="AV104" s="134">
        <f>'SO 2.4 - Oprava přejezdu ...'!J35</f>
        <v>0</v>
      </c>
      <c r="AW104" s="134">
        <f>'SO 2.4 - Oprava přejezdu ...'!J36</f>
        <v>0</v>
      </c>
      <c r="AX104" s="134">
        <f>'SO 2.4 - Oprava přejezdu ...'!J37</f>
        <v>0</v>
      </c>
      <c r="AY104" s="134">
        <f>'SO 2.4 - Oprava přejezdu ...'!J38</f>
        <v>0</v>
      </c>
      <c r="AZ104" s="134">
        <f>'SO 2.4 - Oprava přejezdu ...'!F35</f>
        <v>0</v>
      </c>
      <c r="BA104" s="134">
        <f>'SO 2.4 - Oprava přejezdu ...'!F36</f>
        <v>0</v>
      </c>
      <c r="BB104" s="134">
        <f>'SO 2.4 - Oprava přejezdu ...'!F37</f>
        <v>0</v>
      </c>
      <c r="BC104" s="134">
        <f>'SO 2.4 - Oprava přejezdu ...'!F38</f>
        <v>0</v>
      </c>
      <c r="BD104" s="136">
        <f>'SO 2.4 - Oprava přejezdu ...'!F39</f>
        <v>0</v>
      </c>
      <c r="BE104" s="4"/>
      <c r="BT104" s="137" t="s">
        <v>85</v>
      </c>
      <c r="BV104" s="137" t="s">
        <v>78</v>
      </c>
      <c r="BW104" s="137" t="s">
        <v>114</v>
      </c>
      <c r="BX104" s="137" t="s">
        <v>102</v>
      </c>
      <c r="CL104" s="137" t="s">
        <v>1</v>
      </c>
    </row>
    <row r="105" s="4" customFormat="1" ht="16.5" customHeight="1">
      <c r="A105" s="128" t="s">
        <v>86</v>
      </c>
      <c r="B105" s="66"/>
      <c r="C105" s="129"/>
      <c r="D105" s="129"/>
      <c r="E105" s="130" t="s">
        <v>115</v>
      </c>
      <c r="F105" s="130"/>
      <c r="G105" s="130"/>
      <c r="H105" s="130"/>
      <c r="I105" s="130"/>
      <c r="J105" s="129"/>
      <c r="K105" s="130" t="s">
        <v>116</v>
      </c>
      <c r="L105" s="130"/>
      <c r="M105" s="130"/>
      <c r="N105" s="130"/>
      <c r="O105" s="130"/>
      <c r="P105" s="130"/>
      <c r="Q105" s="130"/>
      <c r="R105" s="130"/>
      <c r="S105" s="130"/>
      <c r="T105" s="130"/>
      <c r="U105" s="130"/>
      <c r="V105" s="130"/>
      <c r="W105" s="130"/>
      <c r="X105" s="130"/>
      <c r="Y105" s="130"/>
      <c r="Z105" s="130"/>
      <c r="AA105" s="130"/>
      <c r="AB105" s="130"/>
      <c r="AC105" s="130"/>
      <c r="AD105" s="130"/>
      <c r="AE105" s="130"/>
      <c r="AF105" s="130"/>
      <c r="AG105" s="131">
        <f>'SO 2.5 - Oprava přejezdu ...'!J32</f>
        <v>0</v>
      </c>
      <c r="AH105" s="129"/>
      <c r="AI105" s="129"/>
      <c r="AJ105" s="129"/>
      <c r="AK105" s="129"/>
      <c r="AL105" s="129"/>
      <c r="AM105" s="129"/>
      <c r="AN105" s="131">
        <f>SUM(AG105,AT105)</f>
        <v>0</v>
      </c>
      <c r="AO105" s="129"/>
      <c r="AP105" s="129"/>
      <c r="AQ105" s="132" t="s">
        <v>89</v>
      </c>
      <c r="AR105" s="68"/>
      <c r="AS105" s="133">
        <v>0</v>
      </c>
      <c r="AT105" s="134">
        <f>ROUND(SUM(AV105:AW105),2)</f>
        <v>0</v>
      </c>
      <c r="AU105" s="135">
        <f>'SO 2.5 - Oprava přejezdu ...'!P120</f>
        <v>0</v>
      </c>
      <c r="AV105" s="134">
        <f>'SO 2.5 - Oprava přejezdu ...'!J35</f>
        <v>0</v>
      </c>
      <c r="AW105" s="134">
        <f>'SO 2.5 - Oprava přejezdu ...'!J36</f>
        <v>0</v>
      </c>
      <c r="AX105" s="134">
        <f>'SO 2.5 - Oprava přejezdu ...'!J37</f>
        <v>0</v>
      </c>
      <c r="AY105" s="134">
        <f>'SO 2.5 - Oprava přejezdu ...'!J38</f>
        <v>0</v>
      </c>
      <c r="AZ105" s="134">
        <f>'SO 2.5 - Oprava přejezdu ...'!F35</f>
        <v>0</v>
      </c>
      <c r="BA105" s="134">
        <f>'SO 2.5 - Oprava přejezdu ...'!F36</f>
        <v>0</v>
      </c>
      <c r="BB105" s="134">
        <f>'SO 2.5 - Oprava přejezdu ...'!F37</f>
        <v>0</v>
      </c>
      <c r="BC105" s="134">
        <f>'SO 2.5 - Oprava přejezdu ...'!F38</f>
        <v>0</v>
      </c>
      <c r="BD105" s="136">
        <f>'SO 2.5 - Oprava přejezdu ...'!F39</f>
        <v>0</v>
      </c>
      <c r="BE105" s="4"/>
      <c r="BT105" s="137" t="s">
        <v>85</v>
      </c>
      <c r="BV105" s="137" t="s">
        <v>78</v>
      </c>
      <c r="BW105" s="137" t="s">
        <v>117</v>
      </c>
      <c r="BX105" s="137" t="s">
        <v>102</v>
      </c>
      <c r="CL105" s="137" t="s">
        <v>1</v>
      </c>
    </row>
    <row r="106" s="4" customFormat="1" ht="16.5" customHeight="1">
      <c r="A106" s="128" t="s">
        <v>86</v>
      </c>
      <c r="B106" s="66"/>
      <c r="C106" s="129"/>
      <c r="D106" s="129"/>
      <c r="E106" s="130" t="s">
        <v>118</v>
      </c>
      <c r="F106" s="130"/>
      <c r="G106" s="130"/>
      <c r="H106" s="130"/>
      <c r="I106" s="130"/>
      <c r="J106" s="129"/>
      <c r="K106" s="130" t="s">
        <v>119</v>
      </c>
      <c r="L106" s="130"/>
      <c r="M106" s="130"/>
      <c r="N106" s="130"/>
      <c r="O106" s="130"/>
      <c r="P106" s="130"/>
      <c r="Q106" s="130"/>
      <c r="R106" s="130"/>
      <c r="S106" s="130"/>
      <c r="T106" s="130"/>
      <c r="U106" s="130"/>
      <c r="V106" s="130"/>
      <c r="W106" s="130"/>
      <c r="X106" s="130"/>
      <c r="Y106" s="130"/>
      <c r="Z106" s="130"/>
      <c r="AA106" s="130"/>
      <c r="AB106" s="130"/>
      <c r="AC106" s="130"/>
      <c r="AD106" s="130"/>
      <c r="AE106" s="130"/>
      <c r="AF106" s="130"/>
      <c r="AG106" s="131">
        <f>'SO 2.6 - Materiál objedna...'!J32</f>
        <v>0</v>
      </c>
      <c r="AH106" s="129"/>
      <c r="AI106" s="129"/>
      <c r="AJ106" s="129"/>
      <c r="AK106" s="129"/>
      <c r="AL106" s="129"/>
      <c r="AM106" s="129"/>
      <c r="AN106" s="131">
        <f>SUM(AG106,AT106)</f>
        <v>0</v>
      </c>
      <c r="AO106" s="129"/>
      <c r="AP106" s="129"/>
      <c r="AQ106" s="132" t="s">
        <v>89</v>
      </c>
      <c r="AR106" s="68"/>
      <c r="AS106" s="133">
        <v>0</v>
      </c>
      <c r="AT106" s="134">
        <f>ROUND(SUM(AV106:AW106),2)</f>
        <v>0</v>
      </c>
      <c r="AU106" s="135">
        <f>'SO 2.6 - Materiál objedna...'!P120</f>
        <v>0</v>
      </c>
      <c r="AV106" s="134">
        <f>'SO 2.6 - Materiál objedna...'!J35</f>
        <v>0</v>
      </c>
      <c r="AW106" s="134">
        <f>'SO 2.6 - Materiál objedna...'!J36</f>
        <v>0</v>
      </c>
      <c r="AX106" s="134">
        <f>'SO 2.6 - Materiál objedna...'!J37</f>
        <v>0</v>
      </c>
      <c r="AY106" s="134">
        <f>'SO 2.6 - Materiál objedna...'!J38</f>
        <v>0</v>
      </c>
      <c r="AZ106" s="134">
        <f>'SO 2.6 - Materiál objedna...'!F35</f>
        <v>0</v>
      </c>
      <c r="BA106" s="134">
        <f>'SO 2.6 - Materiál objedna...'!F36</f>
        <v>0</v>
      </c>
      <c r="BB106" s="134">
        <f>'SO 2.6 - Materiál objedna...'!F37</f>
        <v>0</v>
      </c>
      <c r="BC106" s="134">
        <f>'SO 2.6 - Materiál objedna...'!F38</f>
        <v>0</v>
      </c>
      <c r="BD106" s="136">
        <f>'SO 2.6 - Materiál objedna...'!F39</f>
        <v>0</v>
      </c>
      <c r="BE106" s="4"/>
      <c r="BT106" s="137" t="s">
        <v>85</v>
      </c>
      <c r="BV106" s="137" t="s">
        <v>78</v>
      </c>
      <c r="BW106" s="137" t="s">
        <v>120</v>
      </c>
      <c r="BX106" s="137" t="s">
        <v>102</v>
      </c>
      <c r="CL106" s="137" t="s">
        <v>1</v>
      </c>
    </row>
    <row r="107" s="7" customFormat="1" ht="24.75" customHeight="1">
      <c r="A107" s="7"/>
      <c r="B107" s="115"/>
      <c r="C107" s="116"/>
      <c r="D107" s="117" t="s">
        <v>121</v>
      </c>
      <c r="E107" s="117"/>
      <c r="F107" s="117"/>
      <c r="G107" s="117"/>
      <c r="H107" s="117"/>
      <c r="I107" s="118"/>
      <c r="J107" s="117" t="s">
        <v>122</v>
      </c>
      <c r="K107" s="117"/>
      <c r="L107" s="117"/>
      <c r="M107" s="117"/>
      <c r="N107" s="117"/>
      <c r="O107" s="117"/>
      <c r="P107" s="117"/>
      <c r="Q107" s="117"/>
      <c r="R107" s="117"/>
      <c r="S107" s="117"/>
      <c r="T107" s="117"/>
      <c r="U107" s="117"/>
      <c r="V107" s="117"/>
      <c r="W107" s="117"/>
      <c r="X107" s="117"/>
      <c r="Y107" s="117"/>
      <c r="Z107" s="117"/>
      <c r="AA107" s="117"/>
      <c r="AB107" s="117"/>
      <c r="AC107" s="117"/>
      <c r="AD107" s="117"/>
      <c r="AE107" s="117"/>
      <c r="AF107" s="117"/>
      <c r="AG107" s="119">
        <f>ROUND(SUM(AG108:AG109),2)</f>
        <v>0</v>
      </c>
      <c r="AH107" s="118"/>
      <c r="AI107" s="118"/>
      <c r="AJ107" s="118"/>
      <c r="AK107" s="118"/>
      <c r="AL107" s="118"/>
      <c r="AM107" s="118"/>
      <c r="AN107" s="120">
        <f>SUM(AG107,AT107)</f>
        <v>0</v>
      </c>
      <c r="AO107" s="118"/>
      <c r="AP107" s="118"/>
      <c r="AQ107" s="121" t="s">
        <v>82</v>
      </c>
      <c r="AR107" s="122"/>
      <c r="AS107" s="123">
        <f>ROUND(SUM(AS108:AS109),2)</f>
        <v>0</v>
      </c>
      <c r="AT107" s="124">
        <f>ROUND(SUM(AV107:AW107),2)</f>
        <v>0</v>
      </c>
      <c r="AU107" s="125">
        <f>ROUND(SUM(AU108:AU109),5)</f>
        <v>0</v>
      </c>
      <c r="AV107" s="124">
        <f>ROUND(AZ107*L29,2)</f>
        <v>0</v>
      </c>
      <c r="AW107" s="124">
        <f>ROUND(BA107*L30,2)</f>
        <v>0</v>
      </c>
      <c r="AX107" s="124">
        <f>ROUND(BB107*L29,2)</f>
        <v>0</v>
      </c>
      <c r="AY107" s="124">
        <f>ROUND(BC107*L30,2)</f>
        <v>0</v>
      </c>
      <c r="AZ107" s="124">
        <f>ROUND(SUM(AZ108:AZ109),2)</f>
        <v>0</v>
      </c>
      <c r="BA107" s="124">
        <f>ROUND(SUM(BA108:BA109),2)</f>
        <v>0</v>
      </c>
      <c r="BB107" s="124">
        <f>ROUND(SUM(BB108:BB109),2)</f>
        <v>0</v>
      </c>
      <c r="BC107" s="124">
        <f>ROUND(SUM(BC108:BC109),2)</f>
        <v>0</v>
      </c>
      <c r="BD107" s="126">
        <f>ROUND(SUM(BD108:BD109),2)</f>
        <v>0</v>
      </c>
      <c r="BE107" s="7"/>
      <c r="BS107" s="127" t="s">
        <v>75</v>
      </c>
      <c r="BT107" s="127" t="s">
        <v>83</v>
      </c>
      <c r="BU107" s="127" t="s">
        <v>77</v>
      </c>
      <c r="BV107" s="127" t="s">
        <v>78</v>
      </c>
      <c r="BW107" s="127" t="s">
        <v>123</v>
      </c>
      <c r="BX107" s="127" t="s">
        <v>5</v>
      </c>
      <c r="CL107" s="127" t="s">
        <v>1</v>
      </c>
      <c r="CM107" s="127" t="s">
        <v>85</v>
      </c>
    </row>
    <row r="108" s="4" customFormat="1" ht="23.25" customHeight="1">
      <c r="A108" s="128" t="s">
        <v>86</v>
      </c>
      <c r="B108" s="66"/>
      <c r="C108" s="129"/>
      <c r="D108" s="129"/>
      <c r="E108" s="130" t="s">
        <v>124</v>
      </c>
      <c r="F108" s="130"/>
      <c r="G108" s="130"/>
      <c r="H108" s="130"/>
      <c r="I108" s="130"/>
      <c r="J108" s="129"/>
      <c r="K108" s="130" t="s">
        <v>125</v>
      </c>
      <c r="L108" s="130"/>
      <c r="M108" s="130"/>
      <c r="N108" s="130"/>
      <c r="O108" s="130"/>
      <c r="P108" s="130"/>
      <c r="Q108" s="130"/>
      <c r="R108" s="130"/>
      <c r="S108" s="130"/>
      <c r="T108" s="130"/>
      <c r="U108" s="130"/>
      <c r="V108" s="130"/>
      <c r="W108" s="130"/>
      <c r="X108" s="130"/>
      <c r="Y108" s="130"/>
      <c r="Z108" s="130"/>
      <c r="AA108" s="130"/>
      <c r="AB108" s="130"/>
      <c r="AC108" s="130"/>
      <c r="AD108" s="130"/>
      <c r="AE108" s="130"/>
      <c r="AF108" s="130"/>
      <c r="AG108" s="131">
        <f>'SO 3.1 - Výměna pražců, č...'!J32</f>
        <v>0</v>
      </c>
      <c r="AH108" s="129"/>
      <c r="AI108" s="129"/>
      <c r="AJ108" s="129"/>
      <c r="AK108" s="129"/>
      <c r="AL108" s="129"/>
      <c r="AM108" s="129"/>
      <c r="AN108" s="131">
        <f>SUM(AG108,AT108)</f>
        <v>0</v>
      </c>
      <c r="AO108" s="129"/>
      <c r="AP108" s="129"/>
      <c r="AQ108" s="132" t="s">
        <v>89</v>
      </c>
      <c r="AR108" s="68"/>
      <c r="AS108" s="133">
        <v>0</v>
      </c>
      <c r="AT108" s="134">
        <f>ROUND(SUM(AV108:AW108),2)</f>
        <v>0</v>
      </c>
      <c r="AU108" s="135">
        <f>'SO 3.1 - Výměna pražců, č...'!P120</f>
        <v>0</v>
      </c>
      <c r="AV108" s="134">
        <f>'SO 3.1 - Výměna pražců, č...'!J35</f>
        <v>0</v>
      </c>
      <c r="AW108" s="134">
        <f>'SO 3.1 - Výměna pražců, č...'!J36</f>
        <v>0</v>
      </c>
      <c r="AX108" s="134">
        <f>'SO 3.1 - Výměna pražců, č...'!J37</f>
        <v>0</v>
      </c>
      <c r="AY108" s="134">
        <f>'SO 3.1 - Výměna pražců, č...'!J38</f>
        <v>0</v>
      </c>
      <c r="AZ108" s="134">
        <f>'SO 3.1 - Výměna pražců, č...'!F35</f>
        <v>0</v>
      </c>
      <c r="BA108" s="134">
        <f>'SO 3.1 - Výměna pražců, č...'!F36</f>
        <v>0</v>
      </c>
      <c r="BB108" s="134">
        <f>'SO 3.1 - Výměna pražců, č...'!F37</f>
        <v>0</v>
      </c>
      <c r="BC108" s="134">
        <f>'SO 3.1 - Výměna pražců, č...'!F38</f>
        <v>0</v>
      </c>
      <c r="BD108" s="136">
        <f>'SO 3.1 - Výměna pražců, č...'!F39</f>
        <v>0</v>
      </c>
      <c r="BE108" s="4"/>
      <c r="BT108" s="137" t="s">
        <v>85</v>
      </c>
      <c r="BV108" s="137" t="s">
        <v>78</v>
      </c>
      <c r="BW108" s="137" t="s">
        <v>126</v>
      </c>
      <c r="BX108" s="137" t="s">
        <v>123</v>
      </c>
      <c r="CL108" s="137" t="s">
        <v>1</v>
      </c>
    </row>
    <row r="109" s="4" customFormat="1" ht="16.5" customHeight="1">
      <c r="A109" s="128" t="s">
        <v>86</v>
      </c>
      <c r="B109" s="66"/>
      <c r="C109" s="129"/>
      <c r="D109" s="129"/>
      <c r="E109" s="130" t="s">
        <v>127</v>
      </c>
      <c r="F109" s="130"/>
      <c r="G109" s="130"/>
      <c r="H109" s="130"/>
      <c r="I109" s="130"/>
      <c r="J109" s="129"/>
      <c r="K109" s="130" t="s">
        <v>119</v>
      </c>
      <c r="L109" s="130"/>
      <c r="M109" s="130"/>
      <c r="N109" s="130"/>
      <c r="O109" s="130"/>
      <c r="P109" s="130"/>
      <c r="Q109" s="130"/>
      <c r="R109" s="130"/>
      <c r="S109" s="130"/>
      <c r="T109" s="130"/>
      <c r="U109" s="130"/>
      <c r="V109" s="130"/>
      <c r="W109" s="130"/>
      <c r="X109" s="130"/>
      <c r="Y109" s="130"/>
      <c r="Z109" s="130"/>
      <c r="AA109" s="130"/>
      <c r="AB109" s="130"/>
      <c r="AC109" s="130"/>
      <c r="AD109" s="130"/>
      <c r="AE109" s="130"/>
      <c r="AF109" s="130"/>
      <c r="AG109" s="131">
        <f>'SO 3.2 - Materiál objedna...'!J32</f>
        <v>0</v>
      </c>
      <c r="AH109" s="129"/>
      <c r="AI109" s="129"/>
      <c r="AJ109" s="129"/>
      <c r="AK109" s="129"/>
      <c r="AL109" s="129"/>
      <c r="AM109" s="129"/>
      <c r="AN109" s="131">
        <f>SUM(AG109,AT109)</f>
        <v>0</v>
      </c>
      <c r="AO109" s="129"/>
      <c r="AP109" s="129"/>
      <c r="AQ109" s="132" t="s">
        <v>89</v>
      </c>
      <c r="AR109" s="68"/>
      <c r="AS109" s="133">
        <v>0</v>
      </c>
      <c r="AT109" s="134">
        <f>ROUND(SUM(AV109:AW109),2)</f>
        <v>0</v>
      </c>
      <c r="AU109" s="135">
        <f>'SO 3.2 - Materiál objedna...'!P120</f>
        <v>0</v>
      </c>
      <c r="AV109" s="134">
        <f>'SO 3.2 - Materiál objedna...'!J35</f>
        <v>0</v>
      </c>
      <c r="AW109" s="134">
        <f>'SO 3.2 - Materiál objedna...'!J36</f>
        <v>0</v>
      </c>
      <c r="AX109" s="134">
        <f>'SO 3.2 - Materiál objedna...'!J37</f>
        <v>0</v>
      </c>
      <c r="AY109" s="134">
        <f>'SO 3.2 - Materiál objedna...'!J38</f>
        <v>0</v>
      </c>
      <c r="AZ109" s="134">
        <f>'SO 3.2 - Materiál objedna...'!F35</f>
        <v>0</v>
      </c>
      <c r="BA109" s="134">
        <f>'SO 3.2 - Materiál objedna...'!F36</f>
        <v>0</v>
      </c>
      <c r="BB109" s="134">
        <f>'SO 3.2 - Materiál objedna...'!F37</f>
        <v>0</v>
      </c>
      <c r="BC109" s="134">
        <f>'SO 3.2 - Materiál objedna...'!F38</f>
        <v>0</v>
      </c>
      <c r="BD109" s="136">
        <f>'SO 3.2 - Materiál objedna...'!F39</f>
        <v>0</v>
      </c>
      <c r="BE109" s="4"/>
      <c r="BT109" s="137" t="s">
        <v>85</v>
      </c>
      <c r="BV109" s="137" t="s">
        <v>78</v>
      </c>
      <c r="BW109" s="137" t="s">
        <v>128</v>
      </c>
      <c r="BX109" s="137" t="s">
        <v>123</v>
      </c>
      <c r="CL109" s="137" t="s">
        <v>1</v>
      </c>
    </row>
    <row r="110" s="7" customFormat="1" ht="24.75" customHeight="1">
      <c r="A110" s="7"/>
      <c r="B110" s="115"/>
      <c r="C110" s="116"/>
      <c r="D110" s="117" t="s">
        <v>129</v>
      </c>
      <c r="E110" s="117"/>
      <c r="F110" s="117"/>
      <c r="G110" s="117"/>
      <c r="H110" s="117"/>
      <c r="I110" s="118"/>
      <c r="J110" s="117" t="s">
        <v>130</v>
      </c>
      <c r="K110" s="117"/>
      <c r="L110" s="117"/>
      <c r="M110" s="117"/>
      <c r="N110" s="117"/>
      <c r="O110" s="117"/>
      <c r="P110" s="117"/>
      <c r="Q110" s="117"/>
      <c r="R110" s="117"/>
      <c r="S110" s="117"/>
      <c r="T110" s="117"/>
      <c r="U110" s="117"/>
      <c r="V110" s="117"/>
      <c r="W110" s="117"/>
      <c r="X110" s="117"/>
      <c r="Y110" s="117"/>
      <c r="Z110" s="117"/>
      <c r="AA110" s="117"/>
      <c r="AB110" s="117"/>
      <c r="AC110" s="117"/>
      <c r="AD110" s="117"/>
      <c r="AE110" s="117"/>
      <c r="AF110" s="117"/>
      <c r="AG110" s="119">
        <f>ROUND(SUM(AG111:AG113),2)</f>
        <v>0</v>
      </c>
      <c r="AH110" s="118"/>
      <c r="AI110" s="118"/>
      <c r="AJ110" s="118"/>
      <c r="AK110" s="118"/>
      <c r="AL110" s="118"/>
      <c r="AM110" s="118"/>
      <c r="AN110" s="120">
        <f>SUM(AG110,AT110)</f>
        <v>0</v>
      </c>
      <c r="AO110" s="118"/>
      <c r="AP110" s="118"/>
      <c r="AQ110" s="121" t="s">
        <v>82</v>
      </c>
      <c r="AR110" s="122"/>
      <c r="AS110" s="123">
        <f>ROUND(SUM(AS111:AS113),2)</f>
        <v>0</v>
      </c>
      <c r="AT110" s="124">
        <f>ROUND(SUM(AV110:AW110),2)</f>
        <v>0</v>
      </c>
      <c r="AU110" s="125">
        <f>ROUND(SUM(AU111:AU113),5)</f>
        <v>0</v>
      </c>
      <c r="AV110" s="124">
        <f>ROUND(AZ110*L29,2)</f>
        <v>0</v>
      </c>
      <c r="AW110" s="124">
        <f>ROUND(BA110*L30,2)</f>
        <v>0</v>
      </c>
      <c r="AX110" s="124">
        <f>ROUND(BB110*L29,2)</f>
        <v>0</v>
      </c>
      <c r="AY110" s="124">
        <f>ROUND(BC110*L30,2)</f>
        <v>0</v>
      </c>
      <c r="AZ110" s="124">
        <f>ROUND(SUM(AZ111:AZ113),2)</f>
        <v>0</v>
      </c>
      <c r="BA110" s="124">
        <f>ROUND(SUM(BA111:BA113),2)</f>
        <v>0</v>
      </c>
      <c r="BB110" s="124">
        <f>ROUND(SUM(BB111:BB113),2)</f>
        <v>0</v>
      </c>
      <c r="BC110" s="124">
        <f>ROUND(SUM(BC111:BC113),2)</f>
        <v>0</v>
      </c>
      <c r="BD110" s="126">
        <f>ROUND(SUM(BD111:BD113),2)</f>
        <v>0</v>
      </c>
      <c r="BE110" s="7"/>
      <c r="BS110" s="127" t="s">
        <v>75</v>
      </c>
      <c r="BT110" s="127" t="s">
        <v>83</v>
      </c>
      <c r="BU110" s="127" t="s">
        <v>77</v>
      </c>
      <c r="BV110" s="127" t="s">
        <v>78</v>
      </c>
      <c r="BW110" s="127" t="s">
        <v>131</v>
      </c>
      <c r="BX110" s="127" t="s">
        <v>5</v>
      </c>
      <c r="CL110" s="127" t="s">
        <v>1</v>
      </c>
      <c r="CM110" s="127" t="s">
        <v>85</v>
      </c>
    </row>
    <row r="111" s="4" customFormat="1" ht="16.5" customHeight="1">
      <c r="A111" s="128" t="s">
        <v>86</v>
      </c>
      <c r="B111" s="66"/>
      <c r="C111" s="129"/>
      <c r="D111" s="129"/>
      <c r="E111" s="130" t="s">
        <v>132</v>
      </c>
      <c r="F111" s="130"/>
      <c r="G111" s="130"/>
      <c r="H111" s="130"/>
      <c r="I111" s="130"/>
      <c r="J111" s="129"/>
      <c r="K111" s="130" t="s">
        <v>133</v>
      </c>
      <c r="L111" s="130"/>
      <c r="M111" s="130"/>
      <c r="N111" s="130"/>
      <c r="O111" s="130"/>
      <c r="P111" s="130"/>
      <c r="Q111" s="130"/>
      <c r="R111" s="130"/>
      <c r="S111" s="130"/>
      <c r="T111" s="130"/>
      <c r="U111" s="130"/>
      <c r="V111" s="130"/>
      <c r="W111" s="130"/>
      <c r="X111" s="130"/>
      <c r="Y111" s="130"/>
      <c r="Z111" s="130"/>
      <c r="AA111" s="130"/>
      <c r="AB111" s="130"/>
      <c r="AC111" s="130"/>
      <c r="AD111" s="130"/>
      <c r="AE111" s="130"/>
      <c r="AF111" s="130"/>
      <c r="AG111" s="131">
        <f>'SO 4.1 - Výměna pražců a ...'!J32</f>
        <v>0</v>
      </c>
      <c r="AH111" s="129"/>
      <c r="AI111" s="129"/>
      <c r="AJ111" s="129"/>
      <c r="AK111" s="129"/>
      <c r="AL111" s="129"/>
      <c r="AM111" s="129"/>
      <c r="AN111" s="131">
        <f>SUM(AG111,AT111)</f>
        <v>0</v>
      </c>
      <c r="AO111" s="129"/>
      <c r="AP111" s="129"/>
      <c r="AQ111" s="132" t="s">
        <v>89</v>
      </c>
      <c r="AR111" s="68"/>
      <c r="AS111" s="133">
        <v>0</v>
      </c>
      <c r="AT111" s="134">
        <f>ROUND(SUM(AV111:AW111),2)</f>
        <v>0</v>
      </c>
      <c r="AU111" s="135">
        <f>'SO 4.1 - Výměna pražců a ...'!P120</f>
        <v>0</v>
      </c>
      <c r="AV111" s="134">
        <f>'SO 4.1 - Výměna pražců a ...'!J35</f>
        <v>0</v>
      </c>
      <c r="AW111" s="134">
        <f>'SO 4.1 - Výměna pražců a ...'!J36</f>
        <v>0</v>
      </c>
      <c r="AX111" s="134">
        <f>'SO 4.1 - Výměna pražců a ...'!J37</f>
        <v>0</v>
      </c>
      <c r="AY111" s="134">
        <f>'SO 4.1 - Výměna pražců a ...'!J38</f>
        <v>0</v>
      </c>
      <c r="AZ111" s="134">
        <f>'SO 4.1 - Výměna pražců a ...'!F35</f>
        <v>0</v>
      </c>
      <c r="BA111" s="134">
        <f>'SO 4.1 - Výměna pražců a ...'!F36</f>
        <v>0</v>
      </c>
      <c r="BB111" s="134">
        <f>'SO 4.1 - Výměna pražců a ...'!F37</f>
        <v>0</v>
      </c>
      <c r="BC111" s="134">
        <f>'SO 4.1 - Výměna pražců a ...'!F38</f>
        <v>0</v>
      </c>
      <c r="BD111" s="136">
        <f>'SO 4.1 - Výměna pražců a ...'!F39</f>
        <v>0</v>
      </c>
      <c r="BE111" s="4"/>
      <c r="BT111" s="137" t="s">
        <v>85</v>
      </c>
      <c r="BV111" s="137" t="s">
        <v>78</v>
      </c>
      <c r="BW111" s="137" t="s">
        <v>134</v>
      </c>
      <c r="BX111" s="137" t="s">
        <v>131</v>
      </c>
      <c r="CL111" s="137" t="s">
        <v>1</v>
      </c>
    </row>
    <row r="112" s="4" customFormat="1" ht="16.5" customHeight="1">
      <c r="A112" s="128" t="s">
        <v>86</v>
      </c>
      <c r="B112" s="66"/>
      <c r="C112" s="129"/>
      <c r="D112" s="129"/>
      <c r="E112" s="130" t="s">
        <v>135</v>
      </c>
      <c r="F112" s="130"/>
      <c r="G112" s="130"/>
      <c r="H112" s="130"/>
      <c r="I112" s="130"/>
      <c r="J112" s="129"/>
      <c r="K112" s="130" t="s">
        <v>136</v>
      </c>
      <c r="L112" s="130"/>
      <c r="M112" s="130"/>
      <c r="N112" s="130"/>
      <c r="O112" s="130"/>
      <c r="P112" s="130"/>
      <c r="Q112" s="130"/>
      <c r="R112" s="130"/>
      <c r="S112" s="130"/>
      <c r="T112" s="130"/>
      <c r="U112" s="130"/>
      <c r="V112" s="130"/>
      <c r="W112" s="130"/>
      <c r="X112" s="130"/>
      <c r="Y112" s="130"/>
      <c r="Z112" s="130"/>
      <c r="AA112" s="130"/>
      <c r="AB112" s="130"/>
      <c r="AC112" s="130"/>
      <c r="AD112" s="130"/>
      <c r="AE112" s="130"/>
      <c r="AF112" s="130"/>
      <c r="AG112" s="131">
        <f>'SO 4.2 - Oprava přejezdu ...'!J32</f>
        <v>0</v>
      </c>
      <c r="AH112" s="129"/>
      <c r="AI112" s="129"/>
      <c r="AJ112" s="129"/>
      <c r="AK112" s="129"/>
      <c r="AL112" s="129"/>
      <c r="AM112" s="129"/>
      <c r="AN112" s="131">
        <f>SUM(AG112,AT112)</f>
        <v>0</v>
      </c>
      <c r="AO112" s="129"/>
      <c r="AP112" s="129"/>
      <c r="AQ112" s="132" t="s">
        <v>89</v>
      </c>
      <c r="AR112" s="68"/>
      <c r="AS112" s="133">
        <v>0</v>
      </c>
      <c r="AT112" s="134">
        <f>ROUND(SUM(AV112:AW112),2)</f>
        <v>0</v>
      </c>
      <c r="AU112" s="135">
        <f>'SO 4.2 - Oprava přejezdu ...'!P120</f>
        <v>0</v>
      </c>
      <c r="AV112" s="134">
        <f>'SO 4.2 - Oprava přejezdu ...'!J35</f>
        <v>0</v>
      </c>
      <c r="AW112" s="134">
        <f>'SO 4.2 - Oprava přejezdu ...'!J36</f>
        <v>0</v>
      </c>
      <c r="AX112" s="134">
        <f>'SO 4.2 - Oprava přejezdu ...'!J37</f>
        <v>0</v>
      </c>
      <c r="AY112" s="134">
        <f>'SO 4.2 - Oprava přejezdu ...'!J38</f>
        <v>0</v>
      </c>
      <c r="AZ112" s="134">
        <f>'SO 4.2 - Oprava přejezdu ...'!F35</f>
        <v>0</v>
      </c>
      <c r="BA112" s="134">
        <f>'SO 4.2 - Oprava přejezdu ...'!F36</f>
        <v>0</v>
      </c>
      <c r="BB112" s="134">
        <f>'SO 4.2 - Oprava přejezdu ...'!F37</f>
        <v>0</v>
      </c>
      <c r="BC112" s="134">
        <f>'SO 4.2 - Oprava přejezdu ...'!F38</f>
        <v>0</v>
      </c>
      <c r="BD112" s="136">
        <f>'SO 4.2 - Oprava přejezdu ...'!F39</f>
        <v>0</v>
      </c>
      <c r="BE112" s="4"/>
      <c r="BT112" s="137" t="s">
        <v>85</v>
      </c>
      <c r="BV112" s="137" t="s">
        <v>78</v>
      </c>
      <c r="BW112" s="137" t="s">
        <v>137</v>
      </c>
      <c r="BX112" s="137" t="s">
        <v>131</v>
      </c>
      <c r="CL112" s="137" t="s">
        <v>1</v>
      </c>
    </row>
    <row r="113" s="4" customFormat="1" ht="16.5" customHeight="1">
      <c r="A113" s="128" t="s">
        <v>86</v>
      </c>
      <c r="B113" s="66"/>
      <c r="C113" s="129"/>
      <c r="D113" s="129"/>
      <c r="E113" s="130" t="s">
        <v>138</v>
      </c>
      <c r="F113" s="130"/>
      <c r="G113" s="130"/>
      <c r="H113" s="130"/>
      <c r="I113" s="130"/>
      <c r="J113" s="129"/>
      <c r="K113" s="130" t="s">
        <v>119</v>
      </c>
      <c r="L113" s="130"/>
      <c r="M113" s="130"/>
      <c r="N113" s="130"/>
      <c r="O113" s="130"/>
      <c r="P113" s="130"/>
      <c r="Q113" s="130"/>
      <c r="R113" s="130"/>
      <c r="S113" s="130"/>
      <c r="T113" s="130"/>
      <c r="U113" s="130"/>
      <c r="V113" s="130"/>
      <c r="W113" s="130"/>
      <c r="X113" s="130"/>
      <c r="Y113" s="130"/>
      <c r="Z113" s="130"/>
      <c r="AA113" s="130"/>
      <c r="AB113" s="130"/>
      <c r="AC113" s="130"/>
      <c r="AD113" s="130"/>
      <c r="AE113" s="130"/>
      <c r="AF113" s="130"/>
      <c r="AG113" s="131">
        <f>'SO 4.3 - Materiál objedna...'!J32</f>
        <v>0</v>
      </c>
      <c r="AH113" s="129"/>
      <c r="AI113" s="129"/>
      <c r="AJ113" s="129"/>
      <c r="AK113" s="129"/>
      <c r="AL113" s="129"/>
      <c r="AM113" s="129"/>
      <c r="AN113" s="131">
        <f>SUM(AG113,AT113)</f>
        <v>0</v>
      </c>
      <c r="AO113" s="129"/>
      <c r="AP113" s="129"/>
      <c r="AQ113" s="132" t="s">
        <v>89</v>
      </c>
      <c r="AR113" s="68"/>
      <c r="AS113" s="133">
        <v>0</v>
      </c>
      <c r="AT113" s="134">
        <f>ROUND(SUM(AV113:AW113),2)</f>
        <v>0</v>
      </c>
      <c r="AU113" s="135">
        <f>'SO 4.3 - Materiál objedna...'!P120</f>
        <v>0</v>
      </c>
      <c r="AV113" s="134">
        <f>'SO 4.3 - Materiál objedna...'!J35</f>
        <v>0</v>
      </c>
      <c r="AW113" s="134">
        <f>'SO 4.3 - Materiál objedna...'!J36</f>
        <v>0</v>
      </c>
      <c r="AX113" s="134">
        <f>'SO 4.3 - Materiál objedna...'!J37</f>
        <v>0</v>
      </c>
      <c r="AY113" s="134">
        <f>'SO 4.3 - Materiál objedna...'!J38</f>
        <v>0</v>
      </c>
      <c r="AZ113" s="134">
        <f>'SO 4.3 - Materiál objedna...'!F35</f>
        <v>0</v>
      </c>
      <c r="BA113" s="134">
        <f>'SO 4.3 - Materiál objedna...'!F36</f>
        <v>0</v>
      </c>
      <c r="BB113" s="134">
        <f>'SO 4.3 - Materiál objedna...'!F37</f>
        <v>0</v>
      </c>
      <c r="BC113" s="134">
        <f>'SO 4.3 - Materiál objedna...'!F38</f>
        <v>0</v>
      </c>
      <c r="BD113" s="136">
        <f>'SO 4.3 - Materiál objedna...'!F39</f>
        <v>0</v>
      </c>
      <c r="BE113" s="4"/>
      <c r="BT113" s="137" t="s">
        <v>85</v>
      </c>
      <c r="BV113" s="137" t="s">
        <v>78</v>
      </c>
      <c r="BW113" s="137" t="s">
        <v>139</v>
      </c>
      <c r="BX113" s="137" t="s">
        <v>131</v>
      </c>
      <c r="CL113" s="137" t="s">
        <v>1</v>
      </c>
    </row>
    <row r="114" s="7" customFormat="1" ht="16.5" customHeight="1">
      <c r="A114" s="7"/>
      <c r="B114" s="115"/>
      <c r="C114" s="116"/>
      <c r="D114" s="117" t="s">
        <v>140</v>
      </c>
      <c r="E114" s="117"/>
      <c r="F114" s="117"/>
      <c r="G114" s="117"/>
      <c r="H114" s="117"/>
      <c r="I114" s="118"/>
      <c r="J114" s="117" t="s">
        <v>141</v>
      </c>
      <c r="K114" s="117"/>
      <c r="L114" s="117"/>
      <c r="M114" s="117"/>
      <c r="N114" s="117"/>
      <c r="O114" s="117"/>
      <c r="P114" s="117"/>
      <c r="Q114" s="117"/>
      <c r="R114" s="117"/>
      <c r="S114" s="117"/>
      <c r="T114" s="117"/>
      <c r="U114" s="117"/>
      <c r="V114" s="117"/>
      <c r="W114" s="117"/>
      <c r="X114" s="117"/>
      <c r="Y114" s="117"/>
      <c r="Z114" s="117"/>
      <c r="AA114" s="117"/>
      <c r="AB114" s="117"/>
      <c r="AC114" s="117"/>
      <c r="AD114" s="117"/>
      <c r="AE114" s="117"/>
      <c r="AF114" s="117"/>
      <c r="AG114" s="119">
        <f>ROUND(SUM(AG115:AG116),2)</f>
        <v>0</v>
      </c>
      <c r="AH114" s="118"/>
      <c r="AI114" s="118"/>
      <c r="AJ114" s="118"/>
      <c r="AK114" s="118"/>
      <c r="AL114" s="118"/>
      <c r="AM114" s="118"/>
      <c r="AN114" s="120">
        <f>SUM(AG114,AT114)</f>
        <v>0</v>
      </c>
      <c r="AO114" s="118"/>
      <c r="AP114" s="118"/>
      <c r="AQ114" s="121" t="s">
        <v>82</v>
      </c>
      <c r="AR114" s="122"/>
      <c r="AS114" s="123">
        <f>ROUND(SUM(AS115:AS116),2)</f>
        <v>0</v>
      </c>
      <c r="AT114" s="124">
        <f>ROUND(SUM(AV114:AW114),2)</f>
        <v>0</v>
      </c>
      <c r="AU114" s="125">
        <f>ROUND(SUM(AU115:AU116),5)</f>
        <v>0</v>
      </c>
      <c r="AV114" s="124">
        <f>ROUND(AZ114*L29,2)</f>
        <v>0</v>
      </c>
      <c r="AW114" s="124">
        <f>ROUND(BA114*L30,2)</f>
        <v>0</v>
      </c>
      <c r="AX114" s="124">
        <f>ROUND(BB114*L29,2)</f>
        <v>0</v>
      </c>
      <c r="AY114" s="124">
        <f>ROUND(BC114*L30,2)</f>
        <v>0</v>
      </c>
      <c r="AZ114" s="124">
        <f>ROUND(SUM(AZ115:AZ116),2)</f>
        <v>0</v>
      </c>
      <c r="BA114" s="124">
        <f>ROUND(SUM(BA115:BA116),2)</f>
        <v>0</v>
      </c>
      <c r="BB114" s="124">
        <f>ROUND(SUM(BB115:BB116),2)</f>
        <v>0</v>
      </c>
      <c r="BC114" s="124">
        <f>ROUND(SUM(BC115:BC116),2)</f>
        <v>0</v>
      </c>
      <c r="BD114" s="126">
        <f>ROUND(SUM(BD115:BD116),2)</f>
        <v>0</v>
      </c>
      <c r="BE114" s="7"/>
      <c r="BS114" s="127" t="s">
        <v>75</v>
      </c>
      <c r="BT114" s="127" t="s">
        <v>83</v>
      </c>
      <c r="BU114" s="127" t="s">
        <v>77</v>
      </c>
      <c r="BV114" s="127" t="s">
        <v>78</v>
      </c>
      <c r="BW114" s="127" t="s">
        <v>142</v>
      </c>
      <c r="BX114" s="127" t="s">
        <v>5</v>
      </c>
      <c r="CL114" s="127" t="s">
        <v>1</v>
      </c>
      <c r="CM114" s="127" t="s">
        <v>85</v>
      </c>
    </row>
    <row r="115" s="4" customFormat="1" ht="16.5" customHeight="1">
      <c r="A115" s="128" t="s">
        <v>86</v>
      </c>
      <c r="B115" s="66"/>
      <c r="C115" s="129"/>
      <c r="D115" s="129"/>
      <c r="E115" s="130" t="s">
        <v>143</v>
      </c>
      <c r="F115" s="130"/>
      <c r="G115" s="130"/>
      <c r="H115" s="130"/>
      <c r="I115" s="130"/>
      <c r="J115" s="129"/>
      <c r="K115" s="130" t="s">
        <v>144</v>
      </c>
      <c r="L115" s="130"/>
      <c r="M115" s="130"/>
      <c r="N115" s="130"/>
      <c r="O115" s="130"/>
      <c r="P115" s="130"/>
      <c r="Q115" s="130"/>
      <c r="R115" s="130"/>
      <c r="S115" s="130"/>
      <c r="T115" s="130"/>
      <c r="U115" s="130"/>
      <c r="V115" s="130"/>
      <c r="W115" s="130"/>
      <c r="X115" s="130"/>
      <c r="Y115" s="130"/>
      <c r="Z115" s="130"/>
      <c r="AA115" s="130"/>
      <c r="AB115" s="130"/>
      <c r="AC115" s="130"/>
      <c r="AD115" s="130"/>
      <c r="AE115" s="130"/>
      <c r="AF115" s="130"/>
      <c r="AG115" s="131">
        <f>'SO 5.1 - Oprava výhybky'!J32</f>
        <v>0</v>
      </c>
      <c r="AH115" s="129"/>
      <c r="AI115" s="129"/>
      <c r="AJ115" s="129"/>
      <c r="AK115" s="129"/>
      <c r="AL115" s="129"/>
      <c r="AM115" s="129"/>
      <c r="AN115" s="131">
        <f>SUM(AG115,AT115)</f>
        <v>0</v>
      </c>
      <c r="AO115" s="129"/>
      <c r="AP115" s="129"/>
      <c r="AQ115" s="132" t="s">
        <v>89</v>
      </c>
      <c r="AR115" s="68"/>
      <c r="AS115" s="133">
        <v>0</v>
      </c>
      <c r="AT115" s="134">
        <f>ROUND(SUM(AV115:AW115),2)</f>
        <v>0</v>
      </c>
      <c r="AU115" s="135">
        <f>'SO 5.1 - Oprava výhybky'!P120</f>
        <v>0</v>
      </c>
      <c r="AV115" s="134">
        <f>'SO 5.1 - Oprava výhybky'!J35</f>
        <v>0</v>
      </c>
      <c r="AW115" s="134">
        <f>'SO 5.1 - Oprava výhybky'!J36</f>
        <v>0</v>
      </c>
      <c r="AX115" s="134">
        <f>'SO 5.1 - Oprava výhybky'!J37</f>
        <v>0</v>
      </c>
      <c r="AY115" s="134">
        <f>'SO 5.1 - Oprava výhybky'!J38</f>
        <v>0</v>
      </c>
      <c r="AZ115" s="134">
        <f>'SO 5.1 - Oprava výhybky'!F35</f>
        <v>0</v>
      </c>
      <c r="BA115" s="134">
        <f>'SO 5.1 - Oprava výhybky'!F36</f>
        <v>0</v>
      </c>
      <c r="BB115" s="134">
        <f>'SO 5.1 - Oprava výhybky'!F37</f>
        <v>0</v>
      </c>
      <c r="BC115" s="134">
        <f>'SO 5.1 - Oprava výhybky'!F38</f>
        <v>0</v>
      </c>
      <c r="BD115" s="136">
        <f>'SO 5.1 - Oprava výhybky'!F39</f>
        <v>0</v>
      </c>
      <c r="BE115" s="4"/>
      <c r="BT115" s="137" t="s">
        <v>85</v>
      </c>
      <c r="BV115" s="137" t="s">
        <v>78</v>
      </c>
      <c r="BW115" s="137" t="s">
        <v>145</v>
      </c>
      <c r="BX115" s="137" t="s">
        <v>142</v>
      </c>
      <c r="CL115" s="137" t="s">
        <v>1</v>
      </c>
    </row>
    <row r="116" s="4" customFormat="1" ht="16.5" customHeight="1">
      <c r="A116" s="128" t="s">
        <v>86</v>
      </c>
      <c r="B116" s="66"/>
      <c r="C116" s="129"/>
      <c r="D116" s="129"/>
      <c r="E116" s="130" t="s">
        <v>146</v>
      </c>
      <c r="F116" s="130"/>
      <c r="G116" s="130"/>
      <c r="H116" s="130"/>
      <c r="I116" s="130"/>
      <c r="J116" s="129"/>
      <c r="K116" s="130" t="s">
        <v>119</v>
      </c>
      <c r="L116" s="130"/>
      <c r="M116" s="130"/>
      <c r="N116" s="130"/>
      <c r="O116" s="130"/>
      <c r="P116" s="130"/>
      <c r="Q116" s="130"/>
      <c r="R116" s="130"/>
      <c r="S116" s="130"/>
      <c r="T116" s="130"/>
      <c r="U116" s="130"/>
      <c r="V116" s="130"/>
      <c r="W116" s="130"/>
      <c r="X116" s="130"/>
      <c r="Y116" s="130"/>
      <c r="Z116" s="130"/>
      <c r="AA116" s="130"/>
      <c r="AB116" s="130"/>
      <c r="AC116" s="130"/>
      <c r="AD116" s="130"/>
      <c r="AE116" s="130"/>
      <c r="AF116" s="130"/>
      <c r="AG116" s="131">
        <f>'SO 5.2 - Materiál objedna...'!J32</f>
        <v>0</v>
      </c>
      <c r="AH116" s="129"/>
      <c r="AI116" s="129"/>
      <c r="AJ116" s="129"/>
      <c r="AK116" s="129"/>
      <c r="AL116" s="129"/>
      <c r="AM116" s="129"/>
      <c r="AN116" s="131">
        <f>SUM(AG116,AT116)</f>
        <v>0</v>
      </c>
      <c r="AO116" s="129"/>
      <c r="AP116" s="129"/>
      <c r="AQ116" s="132" t="s">
        <v>89</v>
      </c>
      <c r="AR116" s="68"/>
      <c r="AS116" s="133">
        <v>0</v>
      </c>
      <c r="AT116" s="134">
        <f>ROUND(SUM(AV116:AW116),2)</f>
        <v>0</v>
      </c>
      <c r="AU116" s="135">
        <f>'SO 5.2 - Materiál objedna...'!P120</f>
        <v>0</v>
      </c>
      <c r="AV116" s="134">
        <f>'SO 5.2 - Materiál objedna...'!J35</f>
        <v>0</v>
      </c>
      <c r="AW116" s="134">
        <f>'SO 5.2 - Materiál objedna...'!J36</f>
        <v>0</v>
      </c>
      <c r="AX116" s="134">
        <f>'SO 5.2 - Materiál objedna...'!J37</f>
        <v>0</v>
      </c>
      <c r="AY116" s="134">
        <f>'SO 5.2 - Materiál objedna...'!J38</f>
        <v>0</v>
      </c>
      <c r="AZ116" s="134">
        <f>'SO 5.2 - Materiál objedna...'!F35</f>
        <v>0</v>
      </c>
      <c r="BA116" s="134">
        <f>'SO 5.2 - Materiál objedna...'!F36</f>
        <v>0</v>
      </c>
      <c r="BB116" s="134">
        <f>'SO 5.2 - Materiál objedna...'!F37</f>
        <v>0</v>
      </c>
      <c r="BC116" s="134">
        <f>'SO 5.2 - Materiál objedna...'!F38</f>
        <v>0</v>
      </c>
      <c r="BD116" s="136">
        <f>'SO 5.2 - Materiál objedna...'!F39</f>
        <v>0</v>
      </c>
      <c r="BE116" s="4"/>
      <c r="BT116" s="137" t="s">
        <v>85</v>
      </c>
      <c r="BV116" s="137" t="s">
        <v>78</v>
      </c>
      <c r="BW116" s="137" t="s">
        <v>147</v>
      </c>
      <c r="BX116" s="137" t="s">
        <v>142</v>
      </c>
      <c r="CL116" s="137" t="s">
        <v>1</v>
      </c>
    </row>
    <row r="117" s="7" customFormat="1" ht="24.75" customHeight="1">
      <c r="A117" s="7"/>
      <c r="B117" s="115"/>
      <c r="C117" s="116"/>
      <c r="D117" s="117" t="s">
        <v>148</v>
      </c>
      <c r="E117" s="117"/>
      <c r="F117" s="117"/>
      <c r="G117" s="117"/>
      <c r="H117" s="117"/>
      <c r="I117" s="118"/>
      <c r="J117" s="117" t="s">
        <v>149</v>
      </c>
      <c r="K117" s="117"/>
      <c r="L117" s="117"/>
      <c r="M117" s="117"/>
      <c r="N117" s="117"/>
      <c r="O117" s="117"/>
      <c r="P117" s="117"/>
      <c r="Q117" s="117"/>
      <c r="R117" s="117"/>
      <c r="S117" s="117"/>
      <c r="T117" s="117"/>
      <c r="U117" s="117"/>
      <c r="V117" s="117"/>
      <c r="W117" s="117"/>
      <c r="X117" s="117"/>
      <c r="Y117" s="117"/>
      <c r="Z117" s="117"/>
      <c r="AA117" s="117"/>
      <c r="AB117" s="117"/>
      <c r="AC117" s="117"/>
      <c r="AD117" s="117"/>
      <c r="AE117" s="117"/>
      <c r="AF117" s="117"/>
      <c r="AG117" s="119">
        <f>ROUND(SUM(AG118:AG119),2)</f>
        <v>0</v>
      </c>
      <c r="AH117" s="118"/>
      <c r="AI117" s="118"/>
      <c r="AJ117" s="118"/>
      <c r="AK117" s="118"/>
      <c r="AL117" s="118"/>
      <c r="AM117" s="118"/>
      <c r="AN117" s="120">
        <f>SUM(AG117,AT117)</f>
        <v>0</v>
      </c>
      <c r="AO117" s="118"/>
      <c r="AP117" s="118"/>
      <c r="AQ117" s="121" t="s">
        <v>82</v>
      </c>
      <c r="AR117" s="122"/>
      <c r="AS117" s="123">
        <f>ROUND(SUM(AS118:AS119),2)</f>
        <v>0</v>
      </c>
      <c r="AT117" s="124">
        <f>ROUND(SUM(AV117:AW117),2)</f>
        <v>0</v>
      </c>
      <c r="AU117" s="125">
        <f>ROUND(SUM(AU118:AU119),5)</f>
        <v>0</v>
      </c>
      <c r="AV117" s="124">
        <f>ROUND(AZ117*L29,2)</f>
        <v>0</v>
      </c>
      <c r="AW117" s="124">
        <f>ROUND(BA117*L30,2)</f>
        <v>0</v>
      </c>
      <c r="AX117" s="124">
        <f>ROUND(BB117*L29,2)</f>
        <v>0</v>
      </c>
      <c r="AY117" s="124">
        <f>ROUND(BC117*L30,2)</f>
        <v>0</v>
      </c>
      <c r="AZ117" s="124">
        <f>ROUND(SUM(AZ118:AZ119),2)</f>
        <v>0</v>
      </c>
      <c r="BA117" s="124">
        <f>ROUND(SUM(BA118:BA119),2)</f>
        <v>0</v>
      </c>
      <c r="BB117" s="124">
        <f>ROUND(SUM(BB118:BB119),2)</f>
        <v>0</v>
      </c>
      <c r="BC117" s="124">
        <f>ROUND(SUM(BC118:BC119),2)</f>
        <v>0</v>
      </c>
      <c r="BD117" s="126">
        <f>ROUND(SUM(BD118:BD119),2)</f>
        <v>0</v>
      </c>
      <c r="BE117" s="7"/>
      <c r="BS117" s="127" t="s">
        <v>75</v>
      </c>
      <c r="BT117" s="127" t="s">
        <v>83</v>
      </c>
      <c r="BU117" s="127" t="s">
        <v>77</v>
      </c>
      <c r="BV117" s="127" t="s">
        <v>78</v>
      </c>
      <c r="BW117" s="127" t="s">
        <v>150</v>
      </c>
      <c r="BX117" s="127" t="s">
        <v>5</v>
      </c>
      <c r="CL117" s="127" t="s">
        <v>1</v>
      </c>
      <c r="CM117" s="127" t="s">
        <v>85</v>
      </c>
    </row>
    <row r="118" s="4" customFormat="1" ht="16.5" customHeight="1">
      <c r="A118" s="128" t="s">
        <v>86</v>
      </c>
      <c r="B118" s="66"/>
      <c r="C118" s="129"/>
      <c r="D118" s="129"/>
      <c r="E118" s="130" t="s">
        <v>151</v>
      </c>
      <c r="F118" s="130"/>
      <c r="G118" s="130"/>
      <c r="H118" s="130"/>
      <c r="I118" s="130"/>
      <c r="J118" s="129"/>
      <c r="K118" s="130" t="s">
        <v>152</v>
      </c>
      <c r="L118" s="130"/>
      <c r="M118" s="130"/>
      <c r="N118" s="130"/>
      <c r="O118" s="130"/>
      <c r="P118" s="130"/>
      <c r="Q118" s="130"/>
      <c r="R118" s="130"/>
      <c r="S118" s="130"/>
      <c r="T118" s="130"/>
      <c r="U118" s="130"/>
      <c r="V118" s="130"/>
      <c r="W118" s="130"/>
      <c r="X118" s="130"/>
      <c r="Y118" s="130"/>
      <c r="Z118" s="130"/>
      <c r="AA118" s="130"/>
      <c r="AB118" s="130"/>
      <c r="AC118" s="130"/>
      <c r="AD118" s="130"/>
      <c r="AE118" s="130"/>
      <c r="AF118" s="130"/>
      <c r="AG118" s="131">
        <f>'SO 6.1 - Oprava v.č. 9 a ...'!J32</f>
        <v>0</v>
      </c>
      <c r="AH118" s="129"/>
      <c r="AI118" s="129"/>
      <c r="AJ118" s="129"/>
      <c r="AK118" s="129"/>
      <c r="AL118" s="129"/>
      <c r="AM118" s="129"/>
      <c r="AN118" s="131">
        <f>SUM(AG118,AT118)</f>
        <v>0</v>
      </c>
      <c r="AO118" s="129"/>
      <c r="AP118" s="129"/>
      <c r="AQ118" s="132" t="s">
        <v>89</v>
      </c>
      <c r="AR118" s="68"/>
      <c r="AS118" s="133">
        <v>0</v>
      </c>
      <c r="AT118" s="134">
        <f>ROUND(SUM(AV118:AW118),2)</f>
        <v>0</v>
      </c>
      <c r="AU118" s="135">
        <f>'SO 6.1 - Oprava v.č. 9 a ...'!P120</f>
        <v>0</v>
      </c>
      <c r="AV118" s="134">
        <f>'SO 6.1 - Oprava v.č. 9 a ...'!J35</f>
        <v>0</v>
      </c>
      <c r="AW118" s="134">
        <f>'SO 6.1 - Oprava v.č. 9 a ...'!J36</f>
        <v>0</v>
      </c>
      <c r="AX118" s="134">
        <f>'SO 6.1 - Oprava v.č. 9 a ...'!J37</f>
        <v>0</v>
      </c>
      <c r="AY118" s="134">
        <f>'SO 6.1 - Oprava v.č. 9 a ...'!J38</f>
        <v>0</v>
      </c>
      <c r="AZ118" s="134">
        <f>'SO 6.1 - Oprava v.č. 9 a ...'!F35</f>
        <v>0</v>
      </c>
      <c r="BA118" s="134">
        <f>'SO 6.1 - Oprava v.č. 9 a ...'!F36</f>
        <v>0</v>
      </c>
      <c r="BB118" s="134">
        <f>'SO 6.1 - Oprava v.č. 9 a ...'!F37</f>
        <v>0</v>
      </c>
      <c r="BC118" s="134">
        <f>'SO 6.1 - Oprava v.č. 9 a ...'!F38</f>
        <v>0</v>
      </c>
      <c r="BD118" s="136">
        <f>'SO 6.1 - Oprava v.č. 9 a ...'!F39</f>
        <v>0</v>
      </c>
      <c r="BE118" s="4"/>
      <c r="BT118" s="137" t="s">
        <v>85</v>
      </c>
      <c r="BV118" s="137" t="s">
        <v>78</v>
      </c>
      <c r="BW118" s="137" t="s">
        <v>153</v>
      </c>
      <c r="BX118" s="137" t="s">
        <v>150</v>
      </c>
      <c r="CL118" s="137" t="s">
        <v>1</v>
      </c>
    </row>
    <row r="119" s="4" customFormat="1" ht="16.5" customHeight="1">
      <c r="A119" s="128" t="s">
        <v>86</v>
      </c>
      <c r="B119" s="66"/>
      <c r="C119" s="129"/>
      <c r="D119" s="129"/>
      <c r="E119" s="130" t="s">
        <v>154</v>
      </c>
      <c r="F119" s="130"/>
      <c r="G119" s="130"/>
      <c r="H119" s="130"/>
      <c r="I119" s="130"/>
      <c r="J119" s="129"/>
      <c r="K119" s="130" t="s">
        <v>119</v>
      </c>
      <c r="L119" s="130"/>
      <c r="M119" s="130"/>
      <c r="N119" s="130"/>
      <c r="O119" s="130"/>
      <c r="P119" s="130"/>
      <c r="Q119" s="130"/>
      <c r="R119" s="130"/>
      <c r="S119" s="130"/>
      <c r="T119" s="130"/>
      <c r="U119" s="130"/>
      <c r="V119" s="130"/>
      <c r="W119" s="130"/>
      <c r="X119" s="130"/>
      <c r="Y119" s="130"/>
      <c r="Z119" s="130"/>
      <c r="AA119" s="130"/>
      <c r="AB119" s="130"/>
      <c r="AC119" s="130"/>
      <c r="AD119" s="130"/>
      <c r="AE119" s="130"/>
      <c r="AF119" s="130"/>
      <c r="AG119" s="131">
        <f>'SO 6.2 - Materiál objedna...'!J32</f>
        <v>0</v>
      </c>
      <c r="AH119" s="129"/>
      <c r="AI119" s="129"/>
      <c r="AJ119" s="129"/>
      <c r="AK119" s="129"/>
      <c r="AL119" s="129"/>
      <c r="AM119" s="129"/>
      <c r="AN119" s="131">
        <f>SUM(AG119,AT119)</f>
        <v>0</v>
      </c>
      <c r="AO119" s="129"/>
      <c r="AP119" s="129"/>
      <c r="AQ119" s="132" t="s">
        <v>89</v>
      </c>
      <c r="AR119" s="68"/>
      <c r="AS119" s="133">
        <v>0</v>
      </c>
      <c r="AT119" s="134">
        <f>ROUND(SUM(AV119:AW119),2)</f>
        <v>0</v>
      </c>
      <c r="AU119" s="135">
        <f>'SO 6.2 - Materiál objedna...'!P120</f>
        <v>0</v>
      </c>
      <c r="AV119" s="134">
        <f>'SO 6.2 - Materiál objedna...'!J35</f>
        <v>0</v>
      </c>
      <c r="AW119" s="134">
        <f>'SO 6.2 - Materiál objedna...'!J36</f>
        <v>0</v>
      </c>
      <c r="AX119" s="134">
        <f>'SO 6.2 - Materiál objedna...'!J37</f>
        <v>0</v>
      </c>
      <c r="AY119" s="134">
        <f>'SO 6.2 - Materiál objedna...'!J38</f>
        <v>0</v>
      </c>
      <c r="AZ119" s="134">
        <f>'SO 6.2 - Materiál objedna...'!F35</f>
        <v>0</v>
      </c>
      <c r="BA119" s="134">
        <f>'SO 6.2 - Materiál objedna...'!F36</f>
        <v>0</v>
      </c>
      <c r="BB119" s="134">
        <f>'SO 6.2 - Materiál objedna...'!F37</f>
        <v>0</v>
      </c>
      <c r="BC119" s="134">
        <f>'SO 6.2 - Materiál objedna...'!F38</f>
        <v>0</v>
      </c>
      <c r="BD119" s="136">
        <f>'SO 6.2 - Materiál objedna...'!F39</f>
        <v>0</v>
      </c>
      <c r="BE119" s="4"/>
      <c r="BT119" s="137" t="s">
        <v>85</v>
      </c>
      <c r="BV119" s="137" t="s">
        <v>78</v>
      </c>
      <c r="BW119" s="137" t="s">
        <v>155</v>
      </c>
      <c r="BX119" s="137" t="s">
        <v>150</v>
      </c>
      <c r="CL119" s="137" t="s">
        <v>1</v>
      </c>
    </row>
    <row r="120" s="7" customFormat="1" ht="16.5" customHeight="1">
      <c r="A120" s="7"/>
      <c r="B120" s="115"/>
      <c r="C120" s="116"/>
      <c r="D120" s="117" t="s">
        <v>156</v>
      </c>
      <c r="E120" s="117"/>
      <c r="F120" s="117"/>
      <c r="G120" s="117"/>
      <c r="H120" s="117"/>
      <c r="I120" s="118"/>
      <c r="J120" s="117" t="s">
        <v>157</v>
      </c>
      <c r="K120" s="117"/>
      <c r="L120" s="117"/>
      <c r="M120" s="117"/>
      <c r="N120" s="117"/>
      <c r="O120" s="117"/>
      <c r="P120" s="117"/>
      <c r="Q120" s="117"/>
      <c r="R120" s="117"/>
      <c r="S120" s="117"/>
      <c r="T120" s="117"/>
      <c r="U120" s="117"/>
      <c r="V120" s="117"/>
      <c r="W120" s="117"/>
      <c r="X120" s="117"/>
      <c r="Y120" s="117"/>
      <c r="Z120" s="117"/>
      <c r="AA120" s="117"/>
      <c r="AB120" s="117"/>
      <c r="AC120" s="117"/>
      <c r="AD120" s="117"/>
      <c r="AE120" s="117"/>
      <c r="AF120" s="117"/>
      <c r="AG120" s="119">
        <f>ROUND(SUM(AG121:AG122),2)</f>
        <v>0</v>
      </c>
      <c r="AH120" s="118"/>
      <c r="AI120" s="118"/>
      <c r="AJ120" s="118"/>
      <c r="AK120" s="118"/>
      <c r="AL120" s="118"/>
      <c r="AM120" s="118"/>
      <c r="AN120" s="120">
        <f>SUM(AG120,AT120)</f>
        <v>0</v>
      </c>
      <c r="AO120" s="118"/>
      <c r="AP120" s="118"/>
      <c r="AQ120" s="121" t="s">
        <v>82</v>
      </c>
      <c r="AR120" s="122"/>
      <c r="AS120" s="123">
        <f>ROUND(SUM(AS121:AS122),2)</f>
        <v>0</v>
      </c>
      <c r="AT120" s="124">
        <f>ROUND(SUM(AV120:AW120),2)</f>
        <v>0</v>
      </c>
      <c r="AU120" s="125">
        <f>ROUND(SUM(AU121:AU122),5)</f>
        <v>0</v>
      </c>
      <c r="AV120" s="124">
        <f>ROUND(AZ120*L29,2)</f>
        <v>0</v>
      </c>
      <c r="AW120" s="124">
        <f>ROUND(BA120*L30,2)</f>
        <v>0</v>
      </c>
      <c r="AX120" s="124">
        <f>ROUND(BB120*L29,2)</f>
        <v>0</v>
      </c>
      <c r="AY120" s="124">
        <f>ROUND(BC120*L30,2)</f>
        <v>0</v>
      </c>
      <c r="AZ120" s="124">
        <f>ROUND(SUM(AZ121:AZ122),2)</f>
        <v>0</v>
      </c>
      <c r="BA120" s="124">
        <f>ROUND(SUM(BA121:BA122),2)</f>
        <v>0</v>
      </c>
      <c r="BB120" s="124">
        <f>ROUND(SUM(BB121:BB122),2)</f>
        <v>0</v>
      </c>
      <c r="BC120" s="124">
        <f>ROUND(SUM(BC121:BC122),2)</f>
        <v>0</v>
      </c>
      <c r="BD120" s="126">
        <f>ROUND(SUM(BD121:BD122),2)</f>
        <v>0</v>
      </c>
      <c r="BE120" s="7"/>
      <c r="BS120" s="127" t="s">
        <v>75</v>
      </c>
      <c r="BT120" s="127" t="s">
        <v>83</v>
      </c>
      <c r="BU120" s="127" t="s">
        <v>77</v>
      </c>
      <c r="BV120" s="127" t="s">
        <v>78</v>
      </c>
      <c r="BW120" s="127" t="s">
        <v>158</v>
      </c>
      <c r="BX120" s="127" t="s">
        <v>5</v>
      </c>
      <c r="CL120" s="127" t="s">
        <v>1</v>
      </c>
      <c r="CM120" s="127" t="s">
        <v>85</v>
      </c>
    </row>
    <row r="121" s="4" customFormat="1" ht="16.5" customHeight="1">
      <c r="A121" s="128" t="s">
        <v>86</v>
      </c>
      <c r="B121" s="66"/>
      <c r="C121" s="129"/>
      <c r="D121" s="129"/>
      <c r="E121" s="130" t="s">
        <v>159</v>
      </c>
      <c r="F121" s="130"/>
      <c r="G121" s="130"/>
      <c r="H121" s="130"/>
      <c r="I121" s="130"/>
      <c r="J121" s="129"/>
      <c r="K121" s="130" t="s">
        <v>160</v>
      </c>
      <c r="L121" s="130"/>
      <c r="M121" s="130"/>
      <c r="N121" s="130"/>
      <c r="O121" s="130"/>
      <c r="P121" s="130"/>
      <c r="Q121" s="130"/>
      <c r="R121" s="130"/>
      <c r="S121" s="130"/>
      <c r="T121" s="130"/>
      <c r="U121" s="130"/>
      <c r="V121" s="130"/>
      <c r="W121" s="130"/>
      <c r="X121" s="130"/>
      <c r="Y121" s="130"/>
      <c r="Z121" s="130"/>
      <c r="AA121" s="130"/>
      <c r="AB121" s="130"/>
      <c r="AC121" s="130"/>
      <c r="AD121" s="130"/>
      <c r="AE121" s="130"/>
      <c r="AF121" s="130"/>
      <c r="AG121" s="131">
        <f>'SO 7.1 - Železniční svršek'!J32</f>
        <v>0</v>
      </c>
      <c r="AH121" s="129"/>
      <c r="AI121" s="129"/>
      <c r="AJ121" s="129"/>
      <c r="AK121" s="129"/>
      <c r="AL121" s="129"/>
      <c r="AM121" s="129"/>
      <c r="AN121" s="131">
        <f>SUM(AG121,AT121)</f>
        <v>0</v>
      </c>
      <c r="AO121" s="129"/>
      <c r="AP121" s="129"/>
      <c r="AQ121" s="132" t="s">
        <v>89</v>
      </c>
      <c r="AR121" s="68"/>
      <c r="AS121" s="133">
        <v>0</v>
      </c>
      <c r="AT121" s="134">
        <f>ROUND(SUM(AV121:AW121),2)</f>
        <v>0</v>
      </c>
      <c r="AU121" s="135">
        <f>'SO 7.1 - Železniční svršek'!P120</f>
        <v>0</v>
      </c>
      <c r="AV121" s="134">
        <f>'SO 7.1 - Železniční svršek'!J35</f>
        <v>0</v>
      </c>
      <c r="AW121" s="134">
        <f>'SO 7.1 - Železniční svršek'!J36</f>
        <v>0</v>
      </c>
      <c r="AX121" s="134">
        <f>'SO 7.1 - Železniční svršek'!J37</f>
        <v>0</v>
      </c>
      <c r="AY121" s="134">
        <f>'SO 7.1 - Železniční svršek'!J38</f>
        <v>0</v>
      </c>
      <c r="AZ121" s="134">
        <f>'SO 7.1 - Železniční svršek'!F35</f>
        <v>0</v>
      </c>
      <c r="BA121" s="134">
        <f>'SO 7.1 - Železniční svršek'!F36</f>
        <v>0</v>
      </c>
      <c r="BB121" s="134">
        <f>'SO 7.1 - Železniční svršek'!F37</f>
        <v>0</v>
      </c>
      <c r="BC121" s="134">
        <f>'SO 7.1 - Železniční svršek'!F38</f>
        <v>0</v>
      </c>
      <c r="BD121" s="136">
        <f>'SO 7.1 - Železniční svršek'!F39</f>
        <v>0</v>
      </c>
      <c r="BE121" s="4"/>
      <c r="BT121" s="137" t="s">
        <v>85</v>
      </c>
      <c r="BV121" s="137" t="s">
        <v>78</v>
      </c>
      <c r="BW121" s="137" t="s">
        <v>161</v>
      </c>
      <c r="BX121" s="137" t="s">
        <v>158</v>
      </c>
      <c r="CL121" s="137" t="s">
        <v>1</v>
      </c>
    </row>
    <row r="122" s="4" customFormat="1" ht="16.5" customHeight="1">
      <c r="A122" s="128" t="s">
        <v>86</v>
      </c>
      <c r="B122" s="66"/>
      <c r="C122" s="129"/>
      <c r="D122" s="129"/>
      <c r="E122" s="130" t="s">
        <v>162</v>
      </c>
      <c r="F122" s="130"/>
      <c r="G122" s="130"/>
      <c r="H122" s="130"/>
      <c r="I122" s="130"/>
      <c r="J122" s="129"/>
      <c r="K122" s="130" t="s">
        <v>119</v>
      </c>
      <c r="L122" s="130"/>
      <c r="M122" s="130"/>
      <c r="N122" s="130"/>
      <c r="O122" s="130"/>
      <c r="P122" s="130"/>
      <c r="Q122" s="130"/>
      <c r="R122" s="130"/>
      <c r="S122" s="130"/>
      <c r="T122" s="130"/>
      <c r="U122" s="130"/>
      <c r="V122" s="130"/>
      <c r="W122" s="130"/>
      <c r="X122" s="130"/>
      <c r="Y122" s="130"/>
      <c r="Z122" s="130"/>
      <c r="AA122" s="130"/>
      <c r="AB122" s="130"/>
      <c r="AC122" s="130"/>
      <c r="AD122" s="130"/>
      <c r="AE122" s="130"/>
      <c r="AF122" s="130"/>
      <c r="AG122" s="131">
        <f>'SO 7.2 - Materiál objedna...'!J32</f>
        <v>0</v>
      </c>
      <c r="AH122" s="129"/>
      <c r="AI122" s="129"/>
      <c r="AJ122" s="129"/>
      <c r="AK122" s="129"/>
      <c r="AL122" s="129"/>
      <c r="AM122" s="129"/>
      <c r="AN122" s="131">
        <f>SUM(AG122,AT122)</f>
        <v>0</v>
      </c>
      <c r="AO122" s="129"/>
      <c r="AP122" s="129"/>
      <c r="AQ122" s="132" t="s">
        <v>89</v>
      </c>
      <c r="AR122" s="68"/>
      <c r="AS122" s="133">
        <v>0</v>
      </c>
      <c r="AT122" s="134">
        <f>ROUND(SUM(AV122:AW122),2)</f>
        <v>0</v>
      </c>
      <c r="AU122" s="135">
        <f>'SO 7.2 - Materiál objedna...'!P120</f>
        <v>0</v>
      </c>
      <c r="AV122" s="134">
        <f>'SO 7.2 - Materiál objedna...'!J35</f>
        <v>0</v>
      </c>
      <c r="AW122" s="134">
        <f>'SO 7.2 - Materiál objedna...'!J36</f>
        <v>0</v>
      </c>
      <c r="AX122" s="134">
        <f>'SO 7.2 - Materiál objedna...'!J37</f>
        <v>0</v>
      </c>
      <c r="AY122" s="134">
        <f>'SO 7.2 - Materiál objedna...'!J38</f>
        <v>0</v>
      </c>
      <c r="AZ122" s="134">
        <f>'SO 7.2 - Materiál objedna...'!F35</f>
        <v>0</v>
      </c>
      <c r="BA122" s="134">
        <f>'SO 7.2 - Materiál objedna...'!F36</f>
        <v>0</v>
      </c>
      <c r="BB122" s="134">
        <f>'SO 7.2 - Materiál objedna...'!F37</f>
        <v>0</v>
      </c>
      <c r="BC122" s="134">
        <f>'SO 7.2 - Materiál objedna...'!F38</f>
        <v>0</v>
      </c>
      <c r="BD122" s="136">
        <f>'SO 7.2 - Materiál objedna...'!F39</f>
        <v>0</v>
      </c>
      <c r="BE122" s="4"/>
      <c r="BT122" s="137" t="s">
        <v>85</v>
      </c>
      <c r="BV122" s="137" t="s">
        <v>78</v>
      </c>
      <c r="BW122" s="137" t="s">
        <v>163</v>
      </c>
      <c r="BX122" s="137" t="s">
        <v>158</v>
      </c>
      <c r="CL122" s="137" t="s">
        <v>1</v>
      </c>
    </row>
    <row r="123" s="7" customFormat="1" ht="16.5" customHeight="1">
      <c r="A123" s="7"/>
      <c r="B123" s="115"/>
      <c r="C123" s="116"/>
      <c r="D123" s="117" t="s">
        <v>164</v>
      </c>
      <c r="E123" s="117"/>
      <c r="F123" s="117"/>
      <c r="G123" s="117"/>
      <c r="H123" s="117"/>
      <c r="I123" s="118"/>
      <c r="J123" s="117" t="s">
        <v>165</v>
      </c>
      <c r="K123" s="117"/>
      <c r="L123" s="117"/>
      <c r="M123" s="117"/>
      <c r="N123" s="117"/>
      <c r="O123" s="117"/>
      <c r="P123" s="117"/>
      <c r="Q123" s="117"/>
      <c r="R123" s="117"/>
      <c r="S123" s="117"/>
      <c r="T123" s="117"/>
      <c r="U123" s="117"/>
      <c r="V123" s="117"/>
      <c r="W123" s="117"/>
      <c r="X123" s="117"/>
      <c r="Y123" s="117"/>
      <c r="Z123" s="117"/>
      <c r="AA123" s="117"/>
      <c r="AB123" s="117"/>
      <c r="AC123" s="117"/>
      <c r="AD123" s="117"/>
      <c r="AE123" s="117"/>
      <c r="AF123" s="117"/>
      <c r="AG123" s="119">
        <f>ROUND(AG124,2)</f>
        <v>0</v>
      </c>
      <c r="AH123" s="118"/>
      <c r="AI123" s="118"/>
      <c r="AJ123" s="118"/>
      <c r="AK123" s="118"/>
      <c r="AL123" s="118"/>
      <c r="AM123" s="118"/>
      <c r="AN123" s="120">
        <f>SUM(AG123,AT123)</f>
        <v>0</v>
      </c>
      <c r="AO123" s="118"/>
      <c r="AP123" s="118"/>
      <c r="AQ123" s="121" t="s">
        <v>82</v>
      </c>
      <c r="AR123" s="122"/>
      <c r="AS123" s="123">
        <f>ROUND(AS124,2)</f>
        <v>0</v>
      </c>
      <c r="AT123" s="124">
        <f>ROUND(SUM(AV123:AW123),2)</f>
        <v>0</v>
      </c>
      <c r="AU123" s="125">
        <f>ROUND(AU124,5)</f>
        <v>0</v>
      </c>
      <c r="AV123" s="124">
        <f>ROUND(AZ123*L29,2)</f>
        <v>0</v>
      </c>
      <c r="AW123" s="124">
        <f>ROUND(BA123*L30,2)</f>
        <v>0</v>
      </c>
      <c r="AX123" s="124">
        <f>ROUND(BB123*L29,2)</f>
        <v>0</v>
      </c>
      <c r="AY123" s="124">
        <f>ROUND(BC123*L30,2)</f>
        <v>0</v>
      </c>
      <c r="AZ123" s="124">
        <f>ROUND(AZ124,2)</f>
        <v>0</v>
      </c>
      <c r="BA123" s="124">
        <f>ROUND(BA124,2)</f>
        <v>0</v>
      </c>
      <c r="BB123" s="124">
        <f>ROUND(BB124,2)</f>
        <v>0</v>
      </c>
      <c r="BC123" s="124">
        <f>ROUND(BC124,2)</f>
        <v>0</v>
      </c>
      <c r="BD123" s="126">
        <f>ROUND(BD124,2)</f>
        <v>0</v>
      </c>
      <c r="BE123" s="7"/>
      <c r="BS123" s="127" t="s">
        <v>75</v>
      </c>
      <c r="BT123" s="127" t="s">
        <v>83</v>
      </c>
      <c r="BU123" s="127" t="s">
        <v>77</v>
      </c>
      <c r="BV123" s="127" t="s">
        <v>78</v>
      </c>
      <c r="BW123" s="127" t="s">
        <v>166</v>
      </c>
      <c r="BX123" s="127" t="s">
        <v>5</v>
      </c>
      <c r="CL123" s="127" t="s">
        <v>1</v>
      </c>
      <c r="CM123" s="127" t="s">
        <v>85</v>
      </c>
    </row>
    <row r="124" s="4" customFormat="1" ht="16.5" customHeight="1">
      <c r="A124" s="128" t="s">
        <v>86</v>
      </c>
      <c r="B124" s="66"/>
      <c r="C124" s="129"/>
      <c r="D124" s="129"/>
      <c r="E124" s="130" t="s">
        <v>167</v>
      </c>
      <c r="F124" s="130"/>
      <c r="G124" s="130"/>
      <c r="H124" s="130"/>
      <c r="I124" s="130"/>
      <c r="J124" s="129"/>
      <c r="K124" s="130" t="s">
        <v>165</v>
      </c>
      <c r="L124" s="130"/>
      <c r="M124" s="130"/>
      <c r="N124" s="130"/>
      <c r="O124" s="130"/>
      <c r="P124" s="130"/>
      <c r="Q124" s="130"/>
      <c r="R124" s="130"/>
      <c r="S124" s="130"/>
      <c r="T124" s="130"/>
      <c r="U124" s="130"/>
      <c r="V124" s="130"/>
      <c r="W124" s="130"/>
      <c r="X124" s="130"/>
      <c r="Y124" s="130"/>
      <c r="Z124" s="130"/>
      <c r="AA124" s="130"/>
      <c r="AB124" s="130"/>
      <c r="AC124" s="130"/>
      <c r="AD124" s="130"/>
      <c r="AE124" s="130"/>
      <c r="AF124" s="130"/>
      <c r="AG124" s="131">
        <f>'SO 8.1 - VRN'!J32</f>
        <v>0</v>
      </c>
      <c r="AH124" s="129"/>
      <c r="AI124" s="129"/>
      <c r="AJ124" s="129"/>
      <c r="AK124" s="129"/>
      <c r="AL124" s="129"/>
      <c r="AM124" s="129"/>
      <c r="AN124" s="131">
        <f>SUM(AG124,AT124)</f>
        <v>0</v>
      </c>
      <c r="AO124" s="129"/>
      <c r="AP124" s="129"/>
      <c r="AQ124" s="132" t="s">
        <v>89</v>
      </c>
      <c r="AR124" s="68"/>
      <c r="AS124" s="138">
        <v>0</v>
      </c>
      <c r="AT124" s="139">
        <f>ROUND(SUM(AV124:AW124),2)</f>
        <v>0</v>
      </c>
      <c r="AU124" s="140">
        <f>'SO 8.1 - VRN'!P120</f>
        <v>0</v>
      </c>
      <c r="AV124" s="139">
        <f>'SO 8.1 - VRN'!J35</f>
        <v>0</v>
      </c>
      <c r="AW124" s="139">
        <f>'SO 8.1 - VRN'!J36</f>
        <v>0</v>
      </c>
      <c r="AX124" s="139">
        <f>'SO 8.1 - VRN'!J37</f>
        <v>0</v>
      </c>
      <c r="AY124" s="139">
        <f>'SO 8.1 - VRN'!J38</f>
        <v>0</v>
      </c>
      <c r="AZ124" s="139">
        <f>'SO 8.1 - VRN'!F35</f>
        <v>0</v>
      </c>
      <c r="BA124" s="139">
        <f>'SO 8.1 - VRN'!F36</f>
        <v>0</v>
      </c>
      <c r="BB124" s="139">
        <f>'SO 8.1 - VRN'!F37</f>
        <v>0</v>
      </c>
      <c r="BC124" s="139">
        <f>'SO 8.1 - VRN'!F38</f>
        <v>0</v>
      </c>
      <c r="BD124" s="141">
        <f>'SO 8.1 - VRN'!F39</f>
        <v>0</v>
      </c>
      <c r="BE124" s="4"/>
      <c r="BT124" s="137" t="s">
        <v>85</v>
      </c>
      <c r="BV124" s="137" t="s">
        <v>78</v>
      </c>
      <c r="BW124" s="137" t="s">
        <v>168</v>
      </c>
      <c r="BX124" s="137" t="s">
        <v>166</v>
      </c>
      <c r="CL124" s="137" t="s">
        <v>1</v>
      </c>
    </row>
    <row r="125" s="2" customFormat="1" ht="30" customHeight="1">
      <c r="A125" s="34"/>
      <c r="B125" s="35"/>
      <c r="C125" s="36"/>
      <c r="D125" s="36"/>
      <c r="E125" s="36"/>
      <c r="F125" s="36"/>
      <c r="G125" s="36"/>
      <c r="H125" s="36"/>
      <c r="I125" s="36"/>
      <c r="J125" s="36"/>
      <c r="K125" s="36"/>
      <c r="L125" s="36"/>
      <c r="M125" s="36"/>
      <c r="N125" s="36"/>
      <c r="O125" s="36"/>
      <c r="P125" s="36"/>
      <c r="Q125" s="36"/>
      <c r="R125" s="36"/>
      <c r="S125" s="36"/>
      <c r="T125" s="36"/>
      <c r="U125" s="36"/>
      <c r="V125" s="36"/>
      <c r="W125" s="36"/>
      <c r="X125" s="36"/>
      <c r="Y125" s="36"/>
      <c r="Z125" s="36"/>
      <c r="AA125" s="36"/>
      <c r="AB125" s="36"/>
      <c r="AC125" s="36"/>
      <c r="AD125" s="36"/>
      <c r="AE125" s="36"/>
      <c r="AF125" s="36"/>
      <c r="AG125" s="36"/>
      <c r="AH125" s="36"/>
      <c r="AI125" s="36"/>
      <c r="AJ125" s="36"/>
      <c r="AK125" s="36"/>
      <c r="AL125" s="36"/>
      <c r="AM125" s="36"/>
      <c r="AN125" s="36"/>
      <c r="AO125" s="36"/>
      <c r="AP125" s="36"/>
      <c r="AQ125" s="36"/>
      <c r="AR125" s="40"/>
      <c r="AS125" s="34"/>
      <c r="AT125" s="34"/>
      <c r="AU125" s="34"/>
      <c r="AV125" s="34"/>
      <c r="AW125" s="34"/>
      <c r="AX125" s="34"/>
      <c r="AY125" s="34"/>
      <c r="AZ125" s="34"/>
      <c r="BA125" s="34"/>
      <c r="BB125" s="34"/>
      <c r="BC125" s="34"/>
      <c r="BD125" s="34"/>
      <c r="BE125" s="34"/>
    </row>
    <row r="126" s="2" customFormat="1" ht="6.96" customHeight="1">
      <c r="A126" s="34"/>
      <c r="B126" s="62"/>
      <c r="C126" s="63"/>
      <c r="D126" s="63"/>
      <c r="E126" s="63"/>
      <c r="F126" s="63"/>
      <c r="G126" s="63"/>
      <c r="H126" s="63"/>
      <c r="I126" s="63"/>
      <c r="J126" s="63"/>
      <c r="K126" s="63"/>
      <c r="L126" s="63"/>
      <c r="M126" s="63"/>
      <c r="N126" s="63"/>
      <c r="O126" s="63"/>
      <c r="P126" s="63"/>
      <c r="Q126" s="63"/>
      <c r="R126" s="63"/>
      <c r="S126" s="63"/>
      <c r="T126" s="63"/>
      <c r="U126" s="63"/>
      <c r="V126" s="63"/>
      <c r="W126" s="63"/>
      <c r="X126" s="63"/>
      <c r="Y126" s="63"/>
      <c r="Z126" s="63"/>
      <c r="AA126" s="63"/>
      <c r="AB126" s="63"/>
      <c r="AC126" s="63"/>
      <c r="AD126" s="63"/>
      <c r="AE126" s="63"/>
      <c r="AF126" s="63"/>
      <c r="AG126" s="63"/>
      <c r="AH126" s="63"/>
      <c r="AI126" s="63"/>
      <c r="AJ126" s="63"/>
      <c r="AK126" s="63"/>
      <c r="AL126" s="63"/>
      <c r="AM126" s="63"/>
      <c r="AN126" s="63"/>
      <c r="AO126" s="63"/>
      <c r="AP126" s="63"/>
      <c r="AQ126" s="63"/>
      <c r="AR126" s="40"/>
      <c r="AS126" s="34"/>
      <c r="AT126" s="34"/>
      <c r="AU126" s="34"/>
      <c r="AV126" s="34"/>
      <c r="AW126" s="34"/>
      <c r="AX126" s="34"/>
      <c r="AY126" s="34"/>
      <c r="AZ126" s="34"/>
      <c r="BA126" s="34"/>
      <c r="BB126" s="34"/>
      <c r="BC126" s="34"/>
      <c r="BD126" s="34"/>
      <c r="BE126" s="34"/>
    </row>
  </sheetData>
  <sheetProtection sheet="1" formatColumns="0" formatRows="0" objects="1" scenarios="1" spinCount="100000" saltValue="QpvXGysP+ALdBJuaRFsMCtD0NCxEqkgPJ0Ues83JPT3SI7taXG7s7Hz88q6foE/hMne9ll330YxZCmIsgGl/KQ==" hashValue="/cTI//1Q2ZAkjSByHPjzev8hzs4BthYfy/2cwzIm4YlNdMlEu/qbIjgAM7BilIDDsLVram17V0C9Iwtb3BdGyw==" algorithmName="SHA-512" password="CC35"/>
  <mergeCells count="158">
    <mergeCell ref="K104:AF104"/>
    <mergeCell ref="E104:I104"/>
    <mergeCell ref="E105:I105"/>
    <mergeCell ref="K105:AF105"/>
    <mergeCell ref="E106:I106"/>
    <mergeCell ref="K106:AF106"/>
    <mergeCell ref="D107:H107"/>
    <mergeCell ref="J107:AF107"/>
    <mergeCell ref="K108:AF108"/>
    <mergeCell ref="E108:I108"/>
    <mergeCell ref="E109:I109"/>
    <mergeCell ref="K109:AF109"/>
    <mergeCell ref="J110:AF110"/>
    <mergeCell ref="D110:H110"/>
    <mergeCell ref="K111:AF111"/>
    <mergeCell ref="E111:I111"/>
    <mergeCell ref="K112:AF112"/>
    <mergeCell ref="E112:I112"/>
    <mergeCell ref="E113:I113"/>
    <mergeCell ref="K113:AF113"/>
    <mergeCell ref="D114:H114"/>
    <mergeCell ref="J114:AF114"/>
    <mergeCell ref="E115:I115"/>
    <mergeCell ref="K115:AF115"/>
    <mergeCell ref="E116:I116"/>
    <mergeCell ref="K116:AF116"/>
    <mergeCell ref="J117:AF117"/>
    <mergeCell ref="D117:H117"/>
    <mergeCell ref="E118:I118"/>
    <mergeCell ref="K118:AF118"/>
    <mergeCell ref="E119:I119"/>
    <mergeCell ref="K119:AF119"/>
    <mergeCell ref="D120:H120"/>
    <mergeCell ref="J120:AF120"/>
    <mergeCell ref="E121:I121"/>
    <mergeCell ref="K121:AF121"/>
    <mergeCell ref="E122:I122"/>
    <mergeCell ref="K122:AF122"/>
    <mergeCell ref="D123:H123"/>
    <mergeCell ref="J123:AF123"/>
    <mergeCell ref="E124:I124"/>
    <mergeCell ref="K124:AF124"/>
    <mergeCell ref="AG101:AM101"/>
    <mergeCell ref="AN101:AP101"/>
    <mergeCell ref="AG102:AM102"/>
    <mergeCell ref="AN102:AP102"/>
    <mergeCell ref="AG103:AM103"/>
    <mergeCell ref="AN103:AP103"/>
    <mergeCell ref="AN104:AP104"/>
    <mergeCell ref="AG104:AM104"/>
    <mergeCell ref="AN105:AP105"/>
    <mergeCell ref="AG105:AM105"/>
    <mergeCell ref="AN106:AP106"/>
    <mergeCell ref="AG106:AM106"/>
    <mergeCell ref="AG107:AM107"/>
    <mergeCell ref="AN107:AP107"/>
    <mergeCell ref="AN108:AP108"/>
    <mergeCell ref="AG108:AM108"/>
    <mergeCell ref="AN109:AP109"/>
    <mergeCell ref="AG109:AM109"/>
    <mergeCell ref="AG110:AM110"/>
    <mergeCell ref="AN110:AP110"/>
    <mergeCell ref="AG111:AM111"/>
    <mergeCell ref="AN111:AP111"/>
    <mergeCell ref="AG112:AM112"/>
    <mergeCell ref="AN112:AP112"/>
    <mergeCell ref="AG113:AM113"/>
    <mergeCell ref="AN113:AP113"/>
    <mergeCell ref="AN114:AP114"/>
    <mergeCell ref="AG114:AM114"/>
    <mergeCell ref="AG115:AM115"/>
    <mergeCell ref="AN115:AP115"/>
    <mergeCell ref="AN116:AP116"/>
    <mergeCell ref="AG116:AM116"/>
    <mergeCell ref="AN117:AP117"/>
    <mergeCell ref="AG117:AM117"/>
    <mergeCell ref="AN118:AP118"/>
    <mergeCell ref="AG118:AM118"/>
    <mergeCell ref="AN119:AP119"/>
    <mergeCell ref="AG119:AM119"/>
    <mergeCell ref="AN120:AP120"/>
    <mergeCell ref="AG120:AM120"/>
    <mergeCell ref="AN121:AP121"/>
    <mergeCell ref="AG121:AM121"/>
    <mergeCell ref="AN122:AP122"/>
    <mergeCell ref="AG122:AM122"/>
    <mergeCell ref="AN123:AP123"/>
    <mergeCell ref="AG123:AM123"/>
    <mergeCell ref="AN124:AP124"/>
    <mergeCell ref="AG124:AM124"/>
    <mergeCell ref="L85:AO85"/>
    <mergeCell ref="I92:AF92"/>
    <mergeCell ref="C92:G92"/>
    <mergeCell ref="J95:AF95"/>
    <mergeCell ref="D95:H95"/>
    <mergeCell ref="K96:AF96"/>
    <mergeCell ref="E96:I96"/>
    <mergeCell ref="K97:AF97"/>
    <mergeCell ref="E97:I97"/>
    <mergeCell ref="K98:AF98"/>
    <mergeCell ref="E98:I98"/>
    <mergeCell ref="K99:AF99"/>
    <mergeCell ref="E99:I99"/>
    <mergeCell ref="J100:AF100"/>
    <mergeCell ref="D100:H100"/>
    <mergeCell ref="K101:AF101"/>
    <mergeCell ref="E101:I101"/>
    <mergeCell ref="K102:AF102"/>
    <mergeCell ref="E102:I102"/>
    <mergeCell ref="K103:AF103"/>
    <mergeCell ref="E103:I103"/>
    <mergeCell ref="AM87:AN87"/>
    <mergeCell ref="AM89:AP89"/>
    <mergeCell ref="AS89:AT91"/>
    <mergeCell ref="AM90:AP90"/>
    <mergeCell ref="AN92:AP92"/>
    <mergeCell ref="AG92:AM92"/>
    <mergeCell ref="AG95:AM95"/>
    <mergeCell ref="AN95:AP95"/>
    <mergeCell ref="AN96:AP96"/>
    <mergeCell ref="AG96:AM96"/>
    <mergeCell ref="AN97:AP97"/>
    <mergeCell ref="AG97:AM97"/>
    <mergeCell ref="AN98:AP98"/>
    <mergeCell ref="AG98:AM98"/>
    <mergeCell ref="AG99:AM99"/>
    <mergeCell ref="AN99:AP99"/>
    <mergeCell ref="AN100:AP100"/>
    <mergeCell ref="AG100:AM100"/>
    <mergeCell ref="AG94:AM94"/>
    <mergeCell ref="AN94:AP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W31:AE31"/>
    <mergeCell ref="L31:P31"/>
    <mergeCell ref="L32:P32"/>
    <mergeCell ref="W32:AE32"/>
    <mergeCell ref="AK32:AO32"/>
    <mergeCell ref="L33:P33"/>
    <mergeCell ref="AK33:AO33"/>
    <mergeCell ref="W33:AE33"/>
    <mergeCell ref="AK35:AO35"/>
    <mergeCell ref="X35:AB35"/>
    <mergeCell ref="AR2:BE2"/>
  </mergeCells>
  <hyperlinks>
    <hyperlink ref="A96" location="'SO 1.1 - Oprava výhybky č...'!C2" display="/"/>
    <hyperlink ref="A97" location="'SO 1.2 - Materiál objedna...'!C2" display="/"/>
    <hyperlink ref="A98" location="'SO 1.3 - Oprava výhybky č...'!C2" display="/"/>
    <hyperlink ref="A99" location="'SO 1.4 - Materiál objedna...'!C2" display="/"/>
    <hyperlink ref="A101" location="'SO 2.1 - Výměna KR a KL k...'!C2" display="/"/>
    <hyperlink ref="A102" location="'SO 2.2 - Oprava přejezdu ...'!C2" display="/"/>
    <hyperlink ref="A103" location="'SO 2.3 - Oprava přejezdu ...'!C2" display="/"/>
    <hyperlink ref="A104" location="'SO 2.4 - Oprava přejezdu ...'!C2" display="/"/>
    <hyperlink ref="A105" location="'SO 2.5 - Oprava přejezdu ...'!C2" display="/"/>
    <hyperlink ref="A106" location="'SO 2.6 - Materiál objedna...'!C2" display="/"/>
    <hyperlink ref="A108" location="'SO 3.1 - Výměna pražců, č...'!C2" display="/"/>
    <hyperlink ref="A109" location="'SO 3.2 - Materiál objedna...'!C2" display="/"/>
    <hyperlink ref="A111" location="'SO 4.1 - Výměna pražců a ...'!C2" display="/"/>
    <hyperlink ref="A112" location="'SO 4.2 - Oprava přejezdu ...'!C2" display="/"/>
    <hyperlink ref="A113" location="'SO 4.3 - Materiál objedna...'!C2" display="/"/>
    <hyperlink ref="A115" location="'SO 5.1 - Oprava výhybky'!C2" display="/"/>
    <hyperlink ref="A116" location="'SO 5.2 - Materiál objedna...'!C2" display="/"/>
    <hyperlink ref="A118" location="'SO 6.1 - Oprava v.č. 9 a ...'!C2" display="/"/>
    <hyperlink ref="A119" location="'SO 6.2 - Materiál objedna...'!C2" display="/"/>
    <hyperlink ref="A121" location="'SO 7.1 - Železniční svršek'!C2" display="/"/>
    <hyperlink ref="A122" location="'SO 7.2 - Materiál objedna...'!C2" display="/"/>
    <hyperlink ref="A124" location="'SO 8.1 - VRN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" style="1" customWidth="1"/>
    <col min="8" max="8" width="11.5" style="1" customWidth="1"/>
    <col min="9" max="9" width="20.16016" style="142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42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3" t="s">
        <v>117</v>
      </c>
    </row>
    <row r="3" s="1" customFormat="1" ht="6.96" customHeight="1">
      <c r="B3" s="143"/>
      <c r="C3" s="144"/>
      <c r="D3" s="144"/>
      <c r="E3" s="144"/>
      <c r="F3" s="144"/>
      <c r="G3" s="144"/>
      <c r="H3" s="144"/>
      <c r="I3" s="145"/>
      <c r="J3" s="144"/>
      <c r="K3" s="144"/>
      <c r="L3" s="16"/>
      <c r="AT3" s="13" t="s">
        <v>85</v>
      </c>
    </row>
    <row r="4" s="1" customFormat="1" ht="24.96" customHeight="1">
      <c r="B4" s="16"/>
      <c r="D4" s="146" t="s">
        <v>169</v>
      </c>
      <c r="I4" s="142"/>
      <c r="L4" s="16"/>
      <c r="M4" s="147" t="s">
        <v>10</v>
      </c>
      <c r="AT4" s="13" t="s">
        <v>4</v>
      </c>
    </row>
    <row r="5" s="1" customFormat="1" ht="6.96" customHeight="1">
      <c r="B5" s="16"/>
      <c r="I5" s="142"/>
      <c r="L5" s="16"/>
    </row>
    <row r="6" s="1" customFormat="1" ht="12" customHeight="1">
      <c r="B6" s="16"/>
      <c r="D6" s="148" t="s">
        <v>16</v>
      </c>
      <c r="I6" s="142"/>
      <c r="L6" s="16"/>
    </row>
    <row r="7" s="1" customFormat="1" ht="16.5" customHeight="1">
      <c r="B7" s="16"/>
      <c r="E7" s="149" t="str">
        <f>'Rekapitulace stavby'!K6</f>
        <v xml:space="preserve">Oprava kolejí a výhybek v uzlu Plzeň a na trati  Plzeň - Blatno</v>
      </c>
      <c r="F7" s="148"/>
      <c r="G7" s="148"/>
      <c r="H7" s="148"/>
      <c r="I7" s="142"/>
      <c r="L7" s="16"/>
    </row>
    <row r="8" s="1" customFormat="1" ht="12" customHeight="1">
      <c r="B8" s="16"/>
      <c r="D8" s="148" t="s">
        <v>170</v>
      </c>
      <c r="I8" s="142"/>
      <c r="L8" s="16"/>
    </row>
    <row r="9" s="2" customFormat="1" ht="16.5" customHeight="1">
      <c r="A9" s="34"/>
      <c r="B9" s="40"/>
      <c r="C9" s="34"/>
      <c r="D9" s="34"/>
      <c r="E9" s="149" t="s">
        <v>913</v>
      </c>
      <c r="F9" s="34"/>
      <c r="G9" s="34"/>
      <c r="H9" s="34"/>
      <c r="I9" s="150"/>
      <c r="J9" s="34"/>
      <c r="K9" s="34"/>
      <c r="L9" s="59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 ht="12" customHeight="1">
      <c r="A10" s="34"/>
      <c r="B10" s="40"/>
      <c r="C10" s="34"/>
      <c r="D10" s="148" t="s">
        <v>172</v>
      </c>
      <c r="E10" s="34"/>
      <c r="F10" s="34"/>
      <c r="G10" s="34"/>
      <c r="H10" s="34"/>
      <c r="I10" s="150"/>
      <c r="J10" s="34"/>
      <c r="K10" s="34"/>
      <c r="L10" s="59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6.5" customHeight="1">
      <c r="A11" s="34"/>
      <c r="B11" s="40"/>
      <c r="C11" s="34"/>
      <c r="D11" s="34"/>
      <c r="E11" s="151" t="s">
        <v>1245</v>
      </c>
      <c r="F11" s="34"/>
      <c r="G11" s="34"/>
      <c r="H11" s="34"/>
      <c r="I11" s="150"/>
      <c r="J11" s="34"/>
      <c r="K11" s="34"/>
      <c r="L11" s="59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>
      <c r="A12" s="34"/>
      <c r="B12" s="40"/>
      <c r="C12" s="34"/>
      <c r="D12" s="34"/>
      <c r="E12" s="34"/>
      <c r="F12" s="34"/>
      <c r="G12" s="34"/>
      <c r="H12" s="34"/>
      <c r="I12" s="150"/>
      <c r="J12" s="34"/>
      <c r="K12" s="34"/>
      <c r="L12" s="59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2" customHeight="1">
      <c r="A13" s="34"/>
      <c r="B13" s="40"/>
      <c r="C13" s="34"/>
      <c r="D13" s="148" t="s">
        <v>18</v>
      </c>
      <c r="E13" s="34"/>
      <c r="F13" s="137" t="s">
        <v>1</v>
      </c>
      <c r="G13" s="34"/>
      <c r="H13" s="34"/>
      <c r="I13" s="152" t="s">
        <v>19</v>
      </c>
      <c r="J13" s="137" t="s">
        <v>1</v>
      </c>
      <c r="K13" s="34"/>
      <c r="L13" s="59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40"/>
      <c r="C14" s="34"/>
      <c r="D14" s="148" t="s">
        <v>20</v>
      </c>
      <c r="E14" s="34"/>
      <c r="F14" s="137" t="s">
        <v>21</v>
      </c>
      <c r="G14" s="34"/>
      <c r="H14" s="34"/>
      <c r="I14" s="152" t="s">
        <v>22</v>
      </c>
      <c r="J14" s="153" t="str">
        <f>'Rekapitulace stavby'!AN8</f>
        <v>8. 1. 2020</v>
      </c>
      <c r="K14" s="34"/>
      <c r="L14" s="59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0.8" customHeight="1">
      <c r="A15" s="34"/>
      <c r="B15" s="40"/>
      <c r="C15" s="34"/>
      <c r="D15" s="34"/>
      <c r="E15" s="34"/>
      <c r="F15" s="34"/>
      <c r="G15" s="34"/>
      <c r="H15" s="34"/>
      <c r="I15" s="150"/>
      <c r="J15" s="34"/>
      <c r="K15" s="34"/>
      <c r="L15" s="59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12" customHeight="1">
      <c r="A16" s="34"/>
      <c r="B16" s="40"/>
      <c r="C16" s="34"/>
      <c r="D16" s="148" t="s">
        <v>24</v>
      </c>
      <c r="E16" s="34"/>
      <c r="F16" s="34"/>
      <c r="G16" s="34"/>
      <c r="H16" s="34"/>
      <c r="I16" s="152" t="s">
        <v>25</v>
      </c>
      <c r="J16" s="137" t="s">
        <v>1</v>
      </c>
      <c r="K16" s="34"/>
      <c r="L16" s="59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8" customHeight="1">
      <c r="A17" s="34"/>
      <c r="B17" s="40"/>
      <c r="C17" s="34"/>
      <c r="D17" s="34"/>
      <c r="E17" s="137" t="s">
        <v>26</v>
      </c>
      <c r="F17" s="34"/>
      <c r="G17" s="34"/>
      <c r="H17" s="34"/>
      <c r="I17" s="152" t="s">
        <v>27</v>
      </c>
      <c r="J17" s="137" t="s">
        <v>1</v>
      </c>
      <c r="K17" s="34"/>
      <c r="L17" s="59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6.96" customHeight="1">
      <c r="A18" s="34"/>
      <c r="B18" s="40"/>
      <c r="C18" s="34"/>
      <c r="D18" s="34"/>
      <c r="E18" s="34"/>
      <c r="F18" s="34"/>
      <c r="G18" s="34"/>
      <c r="H18" s="34"/>
      <c r="I18" s="150"/>
      <c r="J18" s="34"/>
      <c r="K18" s="34"/>
      <c r="L18" s="59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12" customHeight="1">
      <c r="A19" s="34"/>
      <c r="B19" s="40"/>
      <c r="C19" s="34"/>
      <c r="D19" s="148" t="s">
        <v>28</v>
      </c>
      <c r="E19" s="34"/>
      <c r="F19" s="34"/>
      <c r="G19" s="34"/>
      <c r="H19" s="34"/>
      <c r="I19" s="152" t="s">
        <v>25</v>
      </c>
      <c r="J19" s="29" t="str">
        <f>'Rekapitulace stavby'!AN13</f>
        <v>Vyplň údaj</v>
      </c>
      <c r="K19" s="34"/>
      <c r="L19" s="59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8" customHeight="1">
      <c r="A20" s="34"/>
      <c r="B20" s="40"/>
      <c r="C20" s="34"/>
      <c r="D20" s="34"/>
      <c r="E20" s="29" t="str">
        <f>'Rekapitulace stavby'!E14</f>
        <v>Vyplň údaj</v>
      </c>
      <c r="F20" s="137"/>
      <c r="G20" s="137"/>
      <c r="H20" s="137"/>
      <c r="I20" s="152" t="s">
        <v>27</v>
      </c>
      <c r="J20" s="29" t="str">
        <f>'Rekapitulace stavby'!AN14</f>
        <v>Vyplň údaj</v>
      </c>
      <c r="K20" s="34"/>
      <c r="L20" s="59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6.96" customHeight="1">
      <c r="A21" s="34"/>
      <c r="B21" s="40"/>
      <c r="C21" s="34"/>
      <c r="D21" s="34"/>
      <c r="E21" s="34"/>
      <c r="F21" s="34"/>
      <c r="G21" s="34"/>
      <c r="H21" s="34"/>
      <c r="I21" s="150"/>
      <c r="J21" s="34"/>
      <c r="K21" s="34"/>
      <c r="L21" s="59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12" customHeight="1">
      <c r="A22" s="34"/>
      <c r="B22" s="40"/>
      <c r="C22" s="34"/>
      <c r="D22" s="148" t="s">
        <v>30</v>
      </c>
      <c r="E22" s="34"/>
      <c r="F22" s="34"/>
      <c r="G22" s="34"/>
      <c r="H22" s="34"/>
      <c r="I22" s="152" t="s">
        <v>25</v>
      </c>
      <c r="J22" s="137" t="str">
        <f>IF('Rekapitulace stavby'!AN16="","",'Rekapitulace stavby'!AN16)</f>
        <v/>
      </c>
      <c r="K22" s="34"/>
      <c r="L22" s="59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8" customHeight="1">
      <c r="A23" s="34"/>
      <c r="B23" s="40"/>
      <c r="C23" s="34"/>
      <c r="D23" s="34"/>
      <c r="E23" s="137" t="str">
        <f>IF('Rekapitulace stavby'!E17="","",'Rekapitulace stavby'!E17)</f>
        <v xml:space="preserve"> </v>
      </c>
      <c r="F23" s="34"/>
      <c r="G23" s="34"/>
      <c r="H23" s="34"/>
      <c r="I23" s="152" t="s">
        <v>27</v>
      </c>
      <c r="J23" s="137" t="str">
        <f>IF('Rekapitulace stavby'!AN17="","",'Rekapitulace stavby'!AN17)</f>
        <v/>
      </c>
      <c r="K23" s="34"/>
      <c r="L23" s="59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6.96" customHeight="1">
      <c r="A24" s="34"/>
      <c r="B24" s="40"/>
      <c r="C24" s="34"/>
      <c r="D24" s="34"/>
      <c r="E24" s="34"/>
      <c r="F24" s="34"/>
      <c r="G24" s="34"/>
      <c r="H24" s="34"/>
      <c r="I24" s="150"/>
      <c r="J24" s="34"/>
      <c r="K24" s="34"/>
      <c r="L24" s="59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12" customHeight="1">
      <c r="A25" s="34"/>
      <c r="B25" s="40"/>
      <c r="C25" s="34"/>
      <c r="D25" s="148" t="s">
        <v>33</v>
      </c>
      <c r="E25" s="34"/>
      <c r="F25" s="34"/>
      <c r="G25" s="34"/>
      <c r="H25" s="34"/>
      <c r="I25" s="152" t="s">
        <v>25</v>
      </c>
      <c r="J25" s="137" t="s">
        <v>1</v>
      </c>
      <c r="K25" s="34"/>
      <c r="L25" s="59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8" customHeight="1">
      <c r="A26" s="34"/>
      <c r="B26" s="40"/>
      <c r="C26" s="34"/>
      <c r="D26" s="34"/>
      <c r="E26" s="137" t="s">
        <v>34</v>
      </c>
      <c r="F26" s="34"/>
      <c r="G26" s="34"/>
      <c r="H26" s="34"/>
      <c r="I26" s="152" t="s">
        <v>27</v>
      </c>
      <c r="J26" s="137" t="s">
        <v>1</v>
      </c>
      <c r="K26" s="34"/>
      <c r="L26" s="59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2" customFormat="1" ht="6.96" customHeight="1">
      <c r="A27" s="34"/>
      <c r="B27" s="40"/>
      <c r="C27" s="34"/>
      <c r="D27" s="34"/>
      <c r="E27" s="34"/>
      <c r="F27" s="34"/>
      <c r="G27" s="34"/>
      <c r="H27" s="34"/>
      <c r="I27" s="150"/>
      <c r="J27" s="34"/>
      <c r="K27" s="34"/>
      <c r="L27" s="59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="2" customFormat="1" ht="12" customHeight="1">
      <c r="A28" s="34"/>
      <c r="B28" s="40"/>
      <c r="C28" s="34"/>
      <c r="D28" s="148" t="s">
        <v>35</v>
      </c>
      <c r="E28" s="34"/>
      <c r="F28" s="34"/>
      <c r="G28" s="34"/>
      <c r="H28" s="34"/>
      <c r="I28" s="150"/>
      <c r="J28" s="34"/>
      <c r="K28" s="34"/>
      <c r="L28" s="59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8" customFormat="1" ht="16.5" customHeight="1">
      <c r="A29" s="154"/>
      <c r="B29" s="155"/>
      <c r="C29" s="154"/>
      <c r="D29" s="154"/>
      <c r="E29" s="156" t="s">
        <v>1</v>
      </c>
      <c r="F29" s="156"/>
      <c r="G29" s="156"/>
      <c r="H29" s="156"/>
      <c r="I29" s="157"/>
      <c r="J29" s="154"/>
      <c r="K29" s="154"/>
      <c r="L29" s="158"/>
      <c r="S29" s="154"/>
      <c r="T29" s="154"/>
      <c r="U29" s="154"/>
      <c r="V29" s="154"/>
      <c r="W29" s="154"/>
      <c r="X29" s="154"/>
      <c r="Y29" s="154"/>
      <c r="Z29" s="154"/>
      <c r="AA29" s="154"/>
      <c r="AB29" s="154"/>
      <c r="AC29" s="154"/>
      <c r="AD29" s="154"/>
      <c r="AE29" s="154"/>
    </row>
    <row r="30" s="2" customFormat="1" ht="6.96" customHeight="1">
      <c r="A30" s="34"/>
      <c r="B30" s="40"/>
      <c r="C30" s="34"/>
      <c r="D30" s="34"/>
      <c r="E30" s="34"/>
      <c r="F30" s="34"/>
      <c r="G30" s="34"/>
      <c r="H30" s="34"/>
      <c r="I30" s="150"/>
      <c r="J30" s="34"/>
      <c r="K30" s="34"/>
      <c r="L30" s="59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40"/>
      <c r="C31" s="34"/>
      <c r="D31" s="159"/>
      <c r="E31" s="159"/>
      <c r="F31" s="159"/>
      <c r="G31" s="159"/>
      <c r="H31" s="159"/>
      <c r="I31" s="160"/>
      <c r="J31" s="159"/>
      <c r="K31" s="159"/>
      <c r="L31" s="59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25.44" customHeight="1">
      <c r="A32" s="34"/>
      <c r="B32" s="40"/>
      <c r="C32" s="34"/>
      <c r="D32" s="161" t="s">
        <v>36</v>
      </c>
      <c r="E32" s="34"/>
      <c r="F32" s="34"/>
      <c r="G32" s="34"/>
      <c r="H32" s="34"/>
      <c r="I32" s="150"/>
      <c r="J32" s="162">
        <f>ROUND(J120, 2)</f>
        <v>0</v>
      </c>
      <c r="K32" s="34"/>
      <c r="L32" s="59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6.96" customHeight="1">
      <c r="A33" s="34"/>
      <c r="B33" s="40"/>
      <c r="C33" s="34"/>
      <c r="D33" s="159"/>
      <c r="E33" s="159"/>
      <c r="F33" s="159"/>
      <c r="G33" s="159"/>
      <c r="H33" s="159"/>
      <c r="I33" s="160"/>
      <c r="J33" s="159"/>
      <c r="K33" s="159"/>
      <c r="L33" s="59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40"/>
      <c r="C34" s="34"/>
      <c r="D34" s="34"/>
      <c r="E34" s="34"/>
      <c r="F34" s="163" t="s">
        <v>38</v>
      </c>
      <c r="G34" s="34"/>
      <c r="H34" s="34"/>
      <c r="I34" s="164" t="s">
        <v>37</v>
      </c>
      <c r="J34" s="163" t="s">
        <v>39</v>
      </c>
      <c r="K34" s="34"/>
      <c r="L34" s="59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="2" customFormat="1" ht="14.4" customHeight="1">
      <c r="A35" s="34"/>
      <c r="B35" s="40"/>
      <c r="C35" s="34"/>
      <c r="D35" s="165" t="s">
        <v>40</v>
      </c>
      <c r="E35" s="148" t="s">
        <v>41</v>
      </c>
      <c r="F35" s="166">
        <f>ROUND((SUM(BE120:BE236)),  2)</f>
        <v>0</v>
      </c>
      <c r="G35" s="34"/>
      <c r="H35" s="34"/>
      <c r="I35" s="167">
        <v>0.20999999999999999</v>
      </c>
      <c r="J35" s="166">
        <f>ROUND(((SUM(BE120:BE236))*I35),  2)</f>
        <v>0</v>
      </c>
      <c r="K35" s="34"/>
      <c r="L35" s="59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="2" customFormat="1" ht="14.4" customHeight="1">
      <c r="A36" s="34"/>
      <c r="B36" s="40"/>
      <c r="C36" s="34"/>
      <c r="D36" s="34"/>
      <c r="E36" s="148" t="s">
        <v>42</v>
      </c>
      <c r="F36" s="166">
        <f>ROUND((SUM(BF120:BF236)),  2)</f>
        <v>0</v>
      </c>
      <c r="G36" s="34"/>
      <c r="H36" s="34"/>
      <c r="I36" s="167">
        <v>0.14999999999999999</v>
      </c>
      <c r="J36" s="166">
        <f>ROUND(((SUM(BF120:BF236))*I36),  2)</f>
        <v>0</v>
      </c>
      <c r="K36" s="34"/>
      <c r="L36" s="59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40"/>
      <c r="C37" s="34"/>
      <c r="D37" s="34"/>
      <c r="E37" s="148" t="s">
        <v>43</v>
      </c>
      <c r="F37" s="166">
        <f>ROUND((SUM(BG120:BG236)),  2)</f>
        <v>0</v>
      </c>
      <c r="G37" s="34"/>
      <c r="H37" s="34"/>
      <c r="I37" s="167">
        <v>0.20999999999999999</v>
      </c>
      <c r="J37" s="166">
        <f>0</f>
        <v>0</v>
      </c>
      <c r="K37" s="34"/>
      <c r="L37" s="59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hidden="1" s="2" customFormat="1" ht="14.4" customHeight="1">
      <c r="A38" s="34"/>
      <c r="B38" s="40"/>
      <c r="C38" s="34"/>
      <c r="D38" s="34"/>
      <c r="E38" s="148" t="s">
        <v>44</v>
      </c>
      <c r="F38" s="166">
        <f>ROUND((SUM(BH120:BH236)),  2)</f>
        <v>0</v>
      </c>
      <c r="G38" s="34"/>
      <c r="H38" s="34"/>
      <c r="I38" s="167">
        <v>0.14999999999999999</v>
      </c>
      <c r="J38" s="166">
        <f>0</f>
        <v>0</v>
      </c>
      <c r="K38" s="34"/>
      <c r="L38" s="59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hidden="1" s="2" customFormat="1" ht="14.4" customHeight="1">
      <c r="A39" s="34"/>
      <c r="B39" s="40"/>
      <c r="C39" s="34"/>
      <c r="D39" s="34"/>
      <c r="E39" s="148" t="s">
        <v>45</v>
      </c>
      <c r="F39" s="166">
        <f>ROUND((SUM(BI120:BI236)),  2)</f>
        <v>0</v>
      </c>
      <c r="G39" s="34"/>
      <c r="H39" s="34"/>
      <c r="I39" s="167">
        <v>0</v>
      </c>
      <c r="J39" s="166">
        <f>0</f>
        <v>0</v>
      </c>
      <c r="K39" s="34"/>
      <c r="L39" s="59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6.96" customHeight="1">
      <c r="A40" s="34"/>
      <c r="B40" s="40"/>
      <c r="C40" s="34"/>
      <c r="D40" s="34"/>
      <c r="E40" s="34"/>
      <c r="F40" s="34"/>
      <c r="G40" s="34"/>
      <c r="H40" s="34"/>
      <c r="I40" s="150"/>
      <c r="J40" s="34"/>
      <c r="K40" s="34"/>
      <c r="L40" s="59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2" customFormat="1" ht="25.44" customHeight="1">
      <c r="A41" s="34"/>
      <c r="B41" s="40"/>
      <c r="C41" s="168"/>
      <c r="D41" s="169" t="s">
        <v>46</v>
      </c>
      <c r="E41" s="170"/>
      <c r="F41" s="170"/>
      <c r="G41" s="171" t="s">
        <v>47</v>
      </c>
      <c r="H41" s="172" t="s">
        <v>48</v>
      </c>
      <c r="I41" s="173"/>
      <c r="J41" s="174">
        <f>SUM(J32:J39)</f>
        <v>0</v>
      </c>
      <c r="K41" s="175"/>
      <c r="L41" s="59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="2" customFormat="1" ht="14.4" customHeight="1">
      <c r="A42" s="34"/>
      <c r="B42" s="40"/>
      <c r="C42" s="34"/>
      <c r="D42" s="34"/>
      <c r="E42" s="34"/>
      <c r="F42" s="34"/>
      <c r="G42" s="34"/>
      <c r="H42" s="34"/>
      <c r="I42" s="150"/>
      <c r="J42" s="34"/>
      <c r="K42" s="34"/>
      <c r="L42" s="59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="1" customFormat="1" ht="14.4" customHeight="1">
      <c r="B43" s="16"/>
      <c r="I43" s="142"/>
      <c r="L43" s="16"/>
    </row>
    <row r="44" s="1" customFormat="1" ht="14.4" customHeight="1">
      <c r="B44" s="16"/>
      <c r="I44" s="142"/>
      <c r="L44" s="16"/>
    </row>
    <row r="45" s="1" customFormat="1" ht="14.4" customHeight="1">
      <c r="B45" s="16"/>
      <c r="I45" s="142"/>
      <c r="L45" s="16"/>
    </row>
    <row r="46" s="1" customFormat="1" ht="14.4" customHeight="1">
      <c r="B46" s="16"/>
      <c r="I46" s="142"/>
      <c r="L46" s="16"/>
    </row>
    <row r="47" s="1" customFormat="1" ht="14.4" customHeight="1">
      <c r="B47" s="16"/>
      <c r="I47" s="142"/>
      <c r="L47" s="16"/>
    </row>
    <row r="48" s="1" customFormat="1" ht="14.4" customHeight="1">
      <c r="B48" s="16"/>
      <c r="I48" s="142"/>
      <c r="L48" s="16"/>
    </row>
    <row r="49" s="1" customFormat="1" ht="14.4" customHeight="1">
      <c r="B49" s="16"/>
      <c r="I49" s="142"/>
      <c r="L49" s="16"/>
    </row>
    <row r="50" s="2" customFormat="1" ht="14.4" customHeight="1">
      <c r="B50" s="59"/>
      <c r="D50" s="176" t="s">
        <v>49</v>
      </c>
      <c r="E50" s="177"/>
      <c r="F50" s="177"/>
      <c r="G50" s="176" t="s">
        <v>50</v>
      </c>
      <c r="H50" s="177"/>
      <c r="I50" s="178"/>
      <c r="J50" s="177"/>
      <c r="K50" s="177"/>
      <c r="L50" s="59"/>
    </row>
    <row r="51">
      <c r="B51" s="16"/>
      <c r="L51" s="16"/>
    </row>
    <row r="52">
      <c r="B52" s="16"/>
      <c r="L52" s="16"/>
    </row>
    <row r="53">
      <c r="B53" s="16"/>
      <c r="L53" s="16"/>
    </row>
    <row r="54">
      <c r="B54" s="16"/>
      <c r="L54" s="16"/>
    </row>
    <row r="55">
      <c r="B55" s="16"/>
      <c r="L55" s="16"/>
    </row>
    <row r="56">
      <c r="B56" s="16"/>
      <c r="L56" s="16"/>
    </row>
    <row r="57">
      <c r="B57" s="16"/>
      <c r="L57" s="16"/>
    </row>
    <row r="58">
      <c r="B58" s="16"/>
      <c r="L58" s="16"/>
    </row>
    <row r="59">
      <c r="B59" s="16"/>
      <c r="L59" s="16"/>
    </row>
    <row r="60">
      <c r="B60" s="16"/>
      <c r="L60" s="16"/>
    </row>
    <row r="61" s="2" customFormat="1">
      <c r="A61" s="34"/>
      <c r="B61" s="40"/>
      <c r="C61" s="34"/>
      <c r="D61" s="179" t="s">
        <v>51</v>
      </c>
      <c r="E61" s="180"/>
      <c r="F61" s="181" t="s">
        <v>52</v>
      </c>
      <c r="G61" s="179" t="s">
        <v>51</v>
      </c>
      <c r="H61" s="180"/>
      <c r="I61" s="182"/>
      <c r="J61" s="183" t="s">
        <v>52</v>
      </c>
      <c r="K61" s="180"/>
      <c r="L61" s="59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6"/>
      <c r="L62" s="16"/>
    </row>
    <row r="63">
      <c r="B63" s="16"/>
      <c r="L63" s="16"/>
    </row>
    <row r="64">
      <c r="B64" s="16"/>
      <c r="L64" s="16"/>
    </row>
    <row r="65" s="2" customFormat="1">
      <c r="A65" s="34"/>
      <c r="B65" s="40"/>
      <c r="C65" s="34"/>
      <c r="D65" s="176" t="s">
        <v>53</v>
      </c>
      <c r="E65" s="184"/>
      <c r="F65" s="184"/>
      <c r="G65" s="176" t="s">
        <v>54</v>
      </c>
      <c r="H65" s="184"/>
      <c r="I65" s="185"/>
      <c r="J65" s="184"/>
      <c r="K65" s="184"/>
      <c r="L65" s="59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6"/>
      <c r="L66" s="16"/>
    </row>
    <row r="67">
      <c r="B67" s="16"/>
      <c r="L67" s="16"/>
    </row>
    <row r="68">
      <c r="B68" s="16"/>
      <c r="L68" s="16"/>
    </row>
    <row r="69">
      <c r="B69" s="16"/>
      <c r="L69" s="16"/>
    </row>
    <row r="70">
      <c r="B70" s="16"/>
      <c r="L70" s="16"/>
    </row>
    <row r="71">
      <c r="B71" s="16"/>
      <c r="L71" s="16"/>
    </row>
    <row r="72">
      <c r="B72" s="16"/>
      <c r="L72" s="16"/>
    </row>
    <row r="73">
      <c r="B73" s="16"/>
      <c r="L73" s="16"/>
    </row>
    <row r="74">
      <c r="B74" s="16"/>
      <c r="L74" s="16"/>
    </row>
    <row r="75">
      <c r="B75" s="16"/>
      <c r="L75" s="16"/>
    </row>
    <row r="76" s="2" customFormat="1">
      <c r="A76" s="34"/>
      <c r="B76" s="40"/>
      <c r="C76" s="34"/>
      <c r="D76" s="179" t="s">
        <v>51</v>
      </c>
      <c r="E76" s="180"/>
      <c r="F76" s="181" t="s">
        <v>52</v>
      </c>
      <c r="G76" s="179" t="s">
        <v>51</v>
      </c>
      <c r="H76" s="180"/>
      <c r="I76" s="182"/>
      <c r="J76" s="183" t="s">
        <v>52</v>
      </c>
      <c r="K76" s="180"/>
      <c r="L76" s="59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186"/>
      <c r="C77" s="187"/>
      <c r="D77" s="187"/>
      <c r="E77" s="187"/>
      <c r="F77" s="187"/>
      <c r="G77" s="187"/>
      <c r="H77" s="187"/>
      <c r="I77" s="188"/>
      <c r="J77" s="187"/>
      <c r="K77" s="187"/>
      <c r="L77" s="59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189"/>
      <c r="C81" s="190"/>
      <c r="D81" s="190"/>
      <c r="E81" s="190"/>
      <c r="F81" s="190"/>
      <c r="G81" s="190"/>
      <c r="H81" s="190"/>
      <c r="I81" s="191"/>
      <c r="J81" s="190"/>
      <c r="K81" s="190"/>
      <c r="L81" s="59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174</v>
      </c>
      <c r="D82" s="36"/>
      <c r="E82" s="36"/>
      <c r="F82" s="36"/>
      <c r="G82" s="36"/>
      <c r="H82" s="36"/>
      <c r="I82" s="150"/>
      <c r="J82" s="36"/>
      <c r="K82" s="36"/>
      <c r="L82" s="59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6"/>
      <c r="D83" s="36"/>
      <c r="E83" s="36"/>
      <c r="F83" s="36"/>
      <c r="G83" s="36"/>
      <c r="H83" s="36"/>
      <c r="I83" s="150"/>
      <c r="J83" s="36"/>
      <c r="K83" s="36"/>
      <c r="L83" s="59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16</v>
      </c>
      <c r="D84" s="36"/>
      <c r="E84" s="36"/>
      <c r="F84" s="36"/>
      <c r="G84" s="36"/>
      <c r="H84" s="36"/>
      <c r="I84" s="150"/>
      <c r="J84" s="36"/>
      <c r="K84" s="36"/>
      <c r="L84" s="59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16.5" customHeight="1">
      <c r="A85" s="34"/>
      <c r="B85" s="35"/>
      <c r="C85" s="36"/>
      <c r="D85" s="36"/>
      <c r="E85" s="192" t="str">
        <f>E7</f>
        <v xml:space="preserve">Oprava kolejí a výhybek v uzlu Plzeň a na trati  Plzeň - Blatno</v>
      </c>
      <c r="F85" s="28"/>
      <c r="G85" s="28"/>
      <c r="H85" s="28"/>
      <c r="I85" s="150"/>
      <c r="J85" s="36"/>
      <c r="K85" s="36"/>
      <c r="L85" s="59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1" customFormat="1" ht="12" customHeight="1">
      <c r="B86" s="17"/>
      <c r="C86" s="28" t="s">
        <v>170</v>
      </c>
      <c r="D86" s="18"/>
      <c r="E86" s="18"/>
      <c r="F86" s="18"/>
      <c r="G86" s="18"/>
      <c r="H86" s="18"/>
      <c r="I86" s="142"/>
      <c r="J86" s="18"/>
      <c r="K86" s="18"/>
      <c r="L86" s="16"/>
    </row>
    <row r="87" s="2" customFormat="1" ht="16.5" customHeight="1">
      <c r="A87" s="34"/>
      <c r="B87" s="35"/>
      <c r="C87" s="36"/>
      <c r="D87" s="36"/>
      <c r="E87" s="192" t="s">
        <v>913</v>
      </c>
      <c r="F87" s="36"/>
      <c r="G87" s="36"/>
      <c r="H87" s="36"/>
      <c r="I87" s="150"/>
      <c r="J87" s="36"/>
      <c r="K87" s="36"/>
      <c r="L87" s="59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12" customHeight="1">
      <c r="A88" s="34"/>
      <c r="B88" s="35"/>
      <c r="C88" s="28" t="s">
        <v>172</v>
      </c>
      <c r="D88" s="36"/>
      <c r="E88" s="36"/>
      <c r="F88" s="36"/>
      <c r="G88" s="36"/>
      <c r="H88" s="36"/>
      <c r="I88" s="150"/>
      <c r="J88" s="36"/>
      <c r="K88" s="36"/>
      <c r="L88" s="59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6.5" customHeight="1">
      <c r="A89" s="34"/>
      <c r="B89" s="35"/>
      <c r="C89" s="36"/>
      <c r="D89" s="36"/>
      <c r="E89" s="72" t="str">
        <f>E11</f>
        <v>SO 2.5 - Oprava přejezdu 5.SK</v>
      </c>
      <c r="F89" s="36"/>
      <c r="G89" s="36"/>
      <c r="H89" s="36"/>
      <c r="I89" s="150"/>
      <c r="J89" s="36"/>
      <c r="K89" s="36"/>
      <c r="L89" s="59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6"/>
      <c r="D90" s="36"/>
      <c r="E90" s="36"/>
      <c r="F90" s="36"/>
      <c r="G90" s="36"/>
      <c r="H90" s="36"/>
      <c r="I90" s="150"/>
      <c r="J90" s="36"/>
      <c r="K90" s="36"/>
      <c r="L90" s="59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2" customHeight="1">
      <c r="A91" s="34"/>
      <c r="B91" s="35"/>
      <c r="C91" s="28" t="s">
        <v>20</v>
      </c>
      <c r="D91" s="36"/>
      <c r="E91" s="36"/>
      <c r="F91" s="23" t="str">
        <f>F14</f>
        <v>TO Plzeň, TO Třemošná</v>
      </c>
      <c r="G91" s="36"/>
      <c r="H91" s="36"/>
      <c r="I91" s="152" t="s">
        <v>22</v>
      </c>
      <c r="J91" s="75" t="str">
        <f>IF(J14="","",J14)</f>
        <v>8. 1. 2020</v>
      </c>
      <c r="K91" s="36"/>
      <c r="L91" s="59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6.96" customHeight="1">
      <c r="A92" s="34"/>
      <c r="B92" s="35"/>
      <c r="C92" s="36"/>
      <c r="D92" s="36"/>
      <c r="E92" s="36"/>
      <c r="F92" s="36"/>
      <c r="G92" s="36"/>
      <c r="H92" s="36"/>
      <c r="I92" s="150"/>
      <c r="J92" s="36"/>
      <c r="K92" s="36"/>
      <c r="L92" s="59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5.15" customHeight="1">
      <c r="A93" s="34"/>
      <c r="B93" s="35"/>
      <c r="C93" s="28" t="s">
        <v>24</v>
      </c>
      <c r="D93" s="36"/>
      <c r="E93" s="36"/>
      <c r="F93" s="23" t="str">
        <f>E17</f>
        <v xml:space="preserve">Správa železnic s.o. -  OŘ Plzeň</v>
      </c>
      <c r="G93" s="36"/>
      <c r="H93" s="36"/>
      <c r="I93" s="152" t="s">
        <v>30</v>
      </c>
      <c r="J93" s="32" t="str">
        <f>E23</f>
        <v xml:space="preserve"> </v>
      </c>
      <c r="K93" s="36"/>
      <c r="L93" s="59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15.15" customHeight="1">
      <c r="A94" s="34"/>
      <c r="B94" s="35"/>
      <c r="C94" s="28" t="s">
        <v>28</v>
      </c>
      <c r="D94" s="36"/>
      <c r="E94" s="36"/>
      <c r="F94" s="23" t="str">
        <f>IF(E20="","",E20)</f>
        <v>Vyplň údaj</v>
      </c>
      <c r="G94" s="36"/>
      <c r="H94" s="36"/>
      <c r="I94" s="152" t="s">
        <v>33</v>
      </c>
      <c r="J94" s="32" t="str">
        <f>E26</f>
        <v>Jung</v>
      </c>
      <c r="K94" s="36"/>
      <c r="L94" s="59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6"/>
      <c r="D95" s="36"/>
      <c r="E95" s="36"/>
      <c r="F95" s="36"/>
      <c r="G95" s="36"/>
      <c r="H95" s="36"/>
      <c r="I95" s="150"/>
      <c r="J95" s="36"/>
      <c r="K95" s="36"/>
      <c r="L95" s="59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9.28" customHeight="1">
      <c r="A96" s="34"/>
      <c r="B96" s="35"/>
      <c r="C96" s="193" t="s">
        <v>175</v>
      </c>
      <c r="D96" s="194"/>
      <c r="E96" s="194"/>
      <c r="F96" s="194"/>
      <c r="G96" s="194"/>
      <c r="H96" s="194"/>
      <c r="I96" s="195"/>
      <c r="J96" s="196" t="s">
        <v>176</v>
      </c>
      <c r="K96" s="194"/>
      <c r="L96" s="59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="2" customFormat="1" ht="10.32" customHeight="1">
      <c r="A97" s="34"/>
      <c r="B97" s="35"/>
      <c r="C97" s="36"/>
      <c r="D97" s="36"/>
      <c r="E97" s="36"/>
      <c r="F97" s="36"/>
      <c r="G97" s="36"/>
      <c r="H97" s="36"/>
      <c r="I97" s="150"/>
      <c r="J97" s="36"/>
      <c r="K97" s="36"/>
      <c r="L97" s="59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="2" customFormat="1" ht="22.8" customHeight="1">
      <c r="A98" s="34"/>
      <c r="B98" s="35"/>
      <c r="C98" s="197" t="s">
        <v>177</v>
      </c>
      <c r="D98" s="36"/>
      <c r="E98" s="36"/>
      <c r="F98" s="36"/>
      <c r="G98" s="36"/>
      <c r="H98" s="36"/>
      <c r="I98" s="150"/>
      <c r="J98" s="106">
        <f>J120</f>
        <v>0</v>
      </c>
      <c r="K98" s="36"/>
      <c r="L98" s="59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U98" s="13" t="s">
        <v>178</v>
      </c>
    </row>
    <row r="99" s="2" customFormat="1" ht="21.84" customHeight="1">
      <c r="A99" s="34"/>
      <c r="B99" s="35"/>
      <c r="C99" s="36"/>
      <c r="D99" s="36"/>
      <c r="E99" s="36"/>
      <c r="F99" s="36"/>
      <c r="G99" s="36"/>
      <c r="H99" s="36"/>
      <c r="I99" s="150"/>
      <c r="J99" s="36"/>
      <c r="K99" s="36"/>
      <c r="L99" s="59"/>
      <c r="S99" s="34"/>
      <c r="T99" s="34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</row>
    <row r="100" s="2" customFormat="1" ht="6.96" customHeight="1">
      <c r="A100" s="34"/>
      <c r="B100" s="62"/>
      <c r="C100" s="63"/>
      <c r="D100" s="63"/>
      <c r="E100" s="63"/>
      <c r="F100" s="63"/>
      <c r="G100" s="63"/>
      <c r="H100" s="63"/>
      <c r="I100" s="188"/>
      <c r="J100" s="63"/>
      <c r="K100" s="63"/>
      <c r="L100" s="59"/>
      <c r="S100" s="34"/>
      <c r="T100" s="34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</row>
    <row r="104" s="2" customFormat="1" ht="6.96" customHeight="1">
      <c r="A104" s="34"/>
      <c r="B104" s="64"/>
      <c r="C104" s="65"/>
      <c r="D104" s="65"/>
      <c r="E104" s="65"/>
      <c r="F104" s="65"/>
      <c r="G104" s="65"/>
      <c r="H104" s="65"/>
      <c r="I104" s="191"/>
      <c r="J104" s="65"/>
      <c r="K104" s="65"/>
      <c r="L104" s="59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5" s="2" customFormat="1" ht="24.96" customHeight="1">
      <c r="A105" s="34"/>
      <c r="B105" s="35"/>
      <c r="C105" s="19" t="s">
        <v>179</v>
      </c>
      <c r="D105" s="36"/>
      <c r="E105" s="36"/>
      <c r="F105" s="36"/>
      <c r="G105" s="36"/>
      <c r="H105" s="36"/>
      <c r="I105" s="150"/>
      <c r="J105" s="36"/>
      <c r="K105" s="36"/>
      <c r="L105" s="59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="2" customFormat="1" ht="6.96" customHeight="1">
      <c r="A106" s="34"/>
      <c r="B106" s="35"/>
      <c r="C106" s="36"/>
      <c r="D106" s="36"/>
      <c r="E106" s="36"/>
      <c r="F106" s="36"/>
      <c r="G106" s="36"/>
      <c r="H106" s="36"/>
      <c r="I106" s="150"/>
      <c r="J106" s="36"/>
      <c r="K106" s="36"/>
      <c r="L106" s="59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="2" customFormat="1" ht="12" customHeight="1">
      <c r="A107" s="34"/>
      <c r="B107" s="35"/>
      <c r="C107" s="28" t="s">
        <v>16</v>
      </c>
      <c r="D107" s="36"/>
      <c r="E107" s="36"/>
      <c r="F107" s="36"/>
      <c r="G107" s="36"/>
      <c r="H107" s="36"/>
      <c r="I107" s="150"/>
      <c r="J107" s="36"/>
      <c r="K107" s="36"/>
      <c r="L107" s="59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="2" customFormat="1" ht="16.5" customHeight="1">
      <c r="A108" s="34"/>
      <c r="B108" s="35"/>
      <c r="C108" s="36"/>
      <c r="D108" s="36"/>
      <c r="E108" s="192" t="str">
        <f>E7</f>
        <v xml:space="preserve">Oprava kolejí a výhybek v uzlu Plzeň a na trati  Plzeň - Blatno</v>
      </c>
      <c r="F108" s="28"/>
      <c r="G108" s="28"/>
      <c r="H108" s="28"/>
      <c r="I108" s="150"/>
      <c r="J108" s="36"/>
      <c r="K108" s="36"/>
      <c r="L108" s="59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="1" customFormat="1" ht="12" customHeight="1">
      <c r="B109" s="17"/>
      <c r="C109" s="28" t="s">
        <v>170</v>
      </c>
      <c r="D109" s="18"/>
      <c r="E109" s="18"/>
      <c r="F109" s="18"/>
      <c r="G109" s="18"/>
      <c r="H109" s="18"/>
      <c r="I109" s="142"/>
      <c r="J109" s="18"/>
      <c r="K109" s="18"/>
      <c r="L109" s="16"/>
    </row>
    <row r="110" s="2" customFormat="1" ht="16.5" customHeight="1">
      <c r="A110" s="34"/>
      <c r="B110" s="35"/>
      <c r="C110" s="36"/>
      <c r="D110" s="36"/>
      <c r="E110" s="192" t="s">
        <v>913</v>
      </c>
      <c r="F110" s="36"/>
      <c r="G110" s="36"/>
      <c r="H110" s="36"/>
      <c r="I110" s="150"/>
      <c r="J110" s="36"/>
      <c r="K110" s="36"/>
      <c r="L110" s="59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="2" customFormat="1" ht="12" customHeight="1">
      <c r="A111" s="34"/>
      <c r="B111" s="35"/>
      <c r="C111" s="28" t="s">
        <v>172</v>
      </c>
      <c r="D111" s="36"/>
      <c r="E111" s="36"/>
      <c r="F111" s="36"/>
      <c r="G111" s="36"/>
      <c r="H111" s="36"/>
      <c r="I111" s="150"/>
      <c r="J111" s="36"/>
      <c r="K111" s="36"/>
      <c r="L111" s="59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="2" customFormat="1" ht="16.5" customHeight="1">
      <c r="A112" s="34"/>
      <c r="B112" s="35"/>
      <c r="C112" s="36"/>
      <c r="D112" s="36"/>
      <c r="E112" s="72" t="str">
        <f>E11</f>
        <v>SO 2.5 - Oprava přejezdu 5.SK</v>
      </c>
      <c r="F112" s="36"/>
      <c r="G112" s="36"/>
      <c r="H112" s="36"/>
      <c r="I112" s="150"/>
      <c r="J112" s="36"/>
      <c r="K112" s="36"/>
      <c r="L112" s="59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="2" customFormat="1" ht="6.96" customHeight="1">
      <c r="A113" s="34"/>
      <c r="B113" s="35"/>
      <c r="C113" s="36"/>
      <c r="D113" s="36"/>
      <c r="E113" s="36"/>
      <c r="F113" s="36"/>
      <c r="G113" s="36"/>
      <c r="H113" s="36"/>
      <c r="I113" s="150"/>
      <c r="J113" s="36"/>
      <c r="K113" s="36"/>
      <c r="L113" s="59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12" customHeight="1">
      <c r="A114" s="34"/>
      <c r="B114" s="35"/>
      <c r="C114" s="28" t="s">
        <v>20</v>
      </c>
      <c r="D114" s="36"/>
      <c r="E114" s="36"/>
      <c r="F114" s="23" t="str">
        <f>F14</f>
        <v>TO Plzeň, TO Třemošná</v>
      </c>
      <c r="G114" s="36"/>
      <c r="H114" s="36"/>
      <c r="I114" s="152" t="s">
        <v>22</v>
      </c>
      <c r="J114" s="75" t="str">
        <f>IF(J14="","",J14)</f>
        <v>8. 1. 2020</v>
      </c>
      <c r="K114" s="36"/>
      <c r="L114" s="59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6.96" customHeight="1">
      <c r="A115" s="34"/>
      <c r="B115" s="35"/>
      <c r="C115" s="36"/>
      <c r="D115" s="36"/>
      <c r="E115" s="36"/>
      <c r="F115" s="36"/>
      <c r="G115" s="36"/>
      <c r="H115" s="36"/>
      <c r="I115" s="150"/>
      <c r="J115" s="36"/>
      <c r="K115" s="36"/>
      <c r="L115" s="59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2" customFormat="1" ht="15.15" customHeight="1">
      <c r="A116" s="34"/>
      <c r="B116" s="35"/>
      <c r="C116" s="28" t="s">
        <v>24</v>
      </c>
      <c r="D116" s="36"/>
      <c r="E116" s="36"/>
      <c r="F116" s="23" t="str">
        <f>E17</f>
        <v xml:space="preserve">Správa železnic s.o. -  OŘ Plzeň</v>
      </c>
      <c r="G116" s="36"/>
      <c r="H116" s="36"/>
      <c r="I116" s="152" t="s">
        <v>30</v>
      </c>
      <c r="J116" s="32" t="str">
        <f>E23</f>
        <v xml:space="preserve"> </v>
      </c>
      <c r="K116" s="36"/>
      <c r="L116" s="59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="2" customFormat="1" ht="15.15" customHeight="1">
      <c r="A117" s="34"/>
      <c r="B117" s="35"/>
      <c r="C117" s="28" t="s">
        <v>28</v>
      </c>
      <c r="D117" s="36"/>
      <c r="E117" s="36"/>
      <c r="F117" s="23" t="str">
        <f>IF(E20="","",E20)</f>
        <v>Vyplň údaj</v>
      </c>
      <c r="G117" s="36"/>
      <c r="H117" s="36"/>
      <c r="I117" s="152" t="s">
        <v>33</v>
      </c>
      <c r="J117" s="32" t="str">
        <f>E26</f>
        <v>Jung</v>
      </c>
      <c r="K117" s="36"/>
      <c r="L117" s="59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="2" customFormat="1" ht="10.32" customHeight="1">
      <c r="A118" s="34"/>
      <c r="B118" s="35"/>
      <c r="C118" s="36"/>
      <c r="D118" s="36"/>
      <c r="E118" s="36"/>
      <c r="F118" s="36"/>
      <c r="G118" s="36"/>
      <c r="H118" s="36"/>
      <c r="I118" s="150"/>
      <c r="J118" s="36"/>
      <c r="K118" s="36"/>
      <c r="L118" s="59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="9" customFormat="1" ht="29.28" customHeight="1">
      <c r="A119" s="198"/>
      <c r="B119" s="199"/>
      <c r="C119" s="200" t="s">
        <v>180</v>
      </c>
      <c r="D119" s="201" t="s">
        <v>61</v>
      </c>
      <c r="E119" s="201" t="s">
        <v>57</v>
      </c>
      <c r="F119" s="201" t="s">
        <v>58</v>
      </c>
      <c r="G119" s="201" t="s">
        <v>181</v>
      </c>
      <c r="H119" s="201" t="s">
        <v>182</v>
      </c>
      <c r="I119" s="202" t="s">
        <v>183</v>
      </c>
      <c r="J119" s="203" t="s">
        <v>176</v>
      </c>
      <c r="K119" s="204" t="s">
        <v>184</v>
      </c>
      <c r="L119" s="205"/>
      <c r="M119" s="96" t="s">
        <v>1</v>
      </c>
      <c r="N119" s="97" t="s">
        <v>40</v>
      </c>
      <c r="O119" s="97" t="s">
        <v>185</v>
      </c>
      <c r="P119" s="97" t="s">
        <v>186</v>
      </c>
      <c r="Q119" s="97" t="s">
        <v>187</v>
      </c>
      <c r="R119" s="97" t="s">
        <v>188</v>
      </c>
      <c r="S119" s="97" t="s">
        <v>189</v>
      </c>
      <c r="T119" s="98" t="s">
        <v>190</v>
      </c>
      <c r="U119" s="198"/>
      <c r="V119" s="198"/>
      <c r="W119" s="198"/>
      <c r="X119" s="198"/>
      <c r="Y119" s="198"/>
      <c r="Z119" s="198"/>
      <c r="AA119" s="198"/>
      <c r="AB119" s="198"/>
      <c r="AC119" s="198"/>
      <c r="AD119" s="198"/>
      <c r="AE119" s="198"/>
    </row>
    <row r="120" s="2" customFormat="1" ht="22.8" customHeight="1">
      <c r="A120" s="34"/>
      <c r="B120" s="35"/>
      <c r="C120" s="103" t="s">
        <v>191</v>
      </c>
      <c r="D120" s="36"/>
      <c r="E120" s="36"/>
      <c r="F120" s="36"/>
      <c r="G120" s="36"/>
      <c r="H120" s="36"/>
      <c r="I120" s="150"/>
      <c r="J120" s="206">
        <f>BK120</f>
        <v>0</v>
      </c>
      <c r="K120" s="36"/>
      <c r="L120" s="40"/>
      <c r="M120" s="99"/>
      <c r="N120" s="207"/>
      <c r="O120" s="100"/>
      <c r="P120" s="208">
        <f>SUM(P121:P236)</f>
        <v>0</v>
      </c>
      <c r="Q120" s="100"/>
      <c r="R120" s="208">
        <f>SUM(R121:R236)</f>
        <v>31.524999999999999</v>
      </c>
      <c r="S120" s="100"/>
      <c r="T120" s="209">
        <f>SUM(T121:T236)</f>
        <v>0</v>
      </c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T120" s="13" t="s">
        <v>75</v>
      </c>
      <c r="AU120" s="13" t="s">
        <v>178</v>
      </c>
      <c r="BK120" s="210">
        <f>SUM(BK121:BK236)</f>
        <v>0</v>
      </c>
    </row>
    <row r="121" s="2" customFormat="1" ht="16.5" customHeight="1">
      <c r="A121" s="34"/>
      <c r="B121" s="35"/>
      <c r="C121" s="211" t="s">
        <v>83</v>
      </c>
      <c r="D121" s="211" t="s">
        <v>192</v>
      </c>
      <c r="E121" s="212" t="s">
        <v>1127</v>
      </c>
      <c r="F121" s="213" t="s">
        <v>1128</v>
      </c>
      <c r="G121" s="214" t="s">
        <v>195</v>
      </c>
      <c r="H121" s="215">
        <v>12</v>
      </c>
      <c r="I121" s="216"/>
      <c r="J121" s="217">
        <f>ROUND(I121*H121,2)</f>
        <v>0</v>
      </c>
      <c r="K121" s="218"/>
      <c r="L121" s="40"/>
      <c r="M121" s="219" t="s">
        <v>1</v>
      </c>
      <c r="N121" s="220" t="s">
        <v>41</v>
      </c>
      <c r="O121" s="87"/>
      <c r="P121" s="221">
        <f>O121*H121</f>
        <v>0</v>
      </c>
      <c r="Q121" s="221">
        <v>0</v>
      </c>
      <c r="R121" s="221">
        <f>Q121*H121</f>
        <v>0</v>
      </c>
      <c r="S121" s="221">
        <v>0</v>
      </c>
      <c r="T121" s="222">
        <f>S121*H121</f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R121" s="223" t="s">
        <v>196</v>
      </c>
      <c r="AT121" s="223" t="s">
        <v>192</v>
      </c>
      <c r="AU121" s="223" t="s">
        <v>76</v>
      </c>
      <c r="AY121" s="13" t="s">
        <v>197</v>
      </c>
      <c r="BE121" s="224">
        <f>IF(N121="základní",J121,0)</f>
        <v>0</v>
      </c>
      <c r="BF121" s="224">
        <f>IF(N121="snížená",J121,0)</f>
        <v>0</v>
      </c>
      <c r="BG121" s="224">
        <f>IF(N121="zákl. přenesená",J121,0)</f>
        <v>0</v>
      </c>
      <c r="BH121" s="224">
        <f>IF(N121="sníž. přenesená",J121,0)</f>
        <v>0</v>
      </c>
      <c r="BI121" s="224">
        <f>IF(N121="nulová",J121,0)</f>
        <v>0</v>
      </c>
      <c r="BJ121" s="13" t="s">
        <v>83</v>
      </c>
      <c r="BK121" s="224">
        <f>ROUND(I121*H121,2)</f>
        <v>0</v>
      </c>
      <c r="BL121" s="13" t="s">
        <v>196</v>
      </c>
      <c r="BM121" s="223" t="s">
        <v>1246</v>
      </c>
    </row>
    <row r="122" s="2" customFormat="1">
      <c r="A122" s="34"/>
      <c r="B122" s="35"/>
      <c r="C122" s="36"/>
      <c r="D122" s="225" t="s">
        <v>199</v>
      </c>
      <c r="E122" s="36"/>
      <c r="F122" s="226" t="s">
        <v>1130</v>
      </c>
      <c r="G122" s="36"/>
      <c r="H122" s="36"/>
      <c r="I122" s="150"/>
      <c r="J122" s="36"/>
      <c r="K122" s="36"/>
      <c r="L122" s="40"/>
      <c r="M122" s="227"/>
      <c r="N122" s="228"/>
      <c r="O122" s="87"/>
      <c r="P122" s="87"/>
      <c r="Q122" s="87"/>
      <c r="R122" s="87"/>
      <c r="S122" s="87"/>
      <c r="T122" s="88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T122" s="13" t="s">
        <v>199</v>
      </c>
      <c r="AU122" s="13" t="s">
        <v>76</v>
      </c>
    </row>
    <row r="123" s="2" customFormat="1">
      <c r="A123" s="34"/>
      <c r="B123" s="35"/>
      <c r="C123" s="36"/>
      <c r="D123" s="225" t="s">
        <v>340</v>
      </c>
      <c r="E123" s="36"/>
      <c r="F123" s="229" t="s">
        <v>470</v>
      </c>
      <c r="G123" s="36"/>
      <c r="H123" s="36"/>
      <c r="I123" s="150"/>
      <c r="J123" s="36"/>
      <c r="K123" s="36"/>
      <c r="L123" s="40"/>
      <c r="M123" s="227"/>
      <c r="N123" s="228"/>
      <c r="O123" s="87"/>
      <c r="P123" s="87"/>
      <c r="Q123" s="87"/>
      <c r="R123" s="87"/>
      <c r="S123" s="87"/>
      <c r="T123" s="88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T123" s="13" t="s">
        <v>340</v>
      </c>
      <c r="AU123" s="13" t="s">
        <v>76</v>
      </c>
    </row>
    <row r="124" s="2" customFormat="1" ht="16.5" customHeight="1">
      <c r="A124" s="34"/>
      <c r="B124" s="35"/>
      <c r="C124" s="211" t="s">
        <v>85</v>
      </c>
      <c r="D124" s="211" t="s">
        <v>192</v>
      </c>
      <c r="E124" s="212" t="s">
        <v>1247</v>
      </c>
      <c r="F124" s="213" t="s">
        <v>1248</v>
      </c>
      <c r="G124" s="214" t="s">
        <v>195</v>
      </c>
      <c r="H124" s="215">
        <v>24</v>
      </c>
      <c r="I124" s="216"/>
      <c r="J124" s="217">
        <f>ROUND(I124*H124,2)</f>
        <v>0</v>
      </c>
      <c r="K124" s="218"/>
      <c r="L124" s="40"/>
      <c r="M124" s="219" t="s">
        <v>1</v>
      </c>
      <c r="N124" s="220" t="s">
        <v>41</v>
      </c>
      <c r="O124" s="87"/>
      <c r="P124" s="221">
        <f>O124*H124</f>
        <v>0</v>
      </c>
      <c r="Q124" s="221">
        <v>0</v>
      </c>
      <c r="R124" s="221">
        <f>Q124*H124</f>
        <v>0</v>
      </c>
      <c r="S124" s="221">
        <v>0</v>
      </c>
      <c r="T124" s="222">
        <f>S124*H124</f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R124" s="223" t="s">
        <v>196</v>
      </c>
      <c r="AT124" s="223" t="s">
        <v>192</v>
      </c>
      <c r="AU124" s="223" t="s">
        <v>76</v>
      </c>
      <c r="AY124" s="13" t="s">
        <v>197</v>
      </c>
      <c r="BE124" s="224">
        <f>IF(N124="základní",J124,0)</f>
        <v>0</v>
      </c>
      <c r="BF124" s="224">
        <f>IF(N124="snížená",J124,0)</f>
        <v>0</v>
      </c>
      <c r="BG124" s="224">
        <f>IF(N124="zákl. přenesená",J124,0)</f>
        <v>0</v>
      </c>
      <c r="BH124" s="224">
        <f>IF(N124="sníž. přenesená",J124,0)</f>
        <v>0</v>
      </c>
      <c r="BI124" s="224">
        <f>IF(N124="nulová",J124,0)</f>
        <v>0</v>
      </c>
      <c r="BJ124" s="13" t="s">
        <v>83</v>
      </c>
      <c r="BK124" s="224">
        <f>ROUND(I124*H124,2)</f>
        <v>0</v>
      </c>
      <c r="BL124" s="13" t="s">
        <v>196</v>
      </c>
      <c r="BM124" s="223" t="s">
        <v>1249</v>
      </c>
    </row>
    <row r="125" s="2" customFormat="1">
      <c r="A125" s="34"/>
      <c r="B125" s="35"/>
      <c r="C125" s="36"/>
      <c r="D125" s="225" t="s">
        <v>199</v>
      </c>
      <c r="E125" s="36"/>
      <c r="F125" s="226" t="s">
        <v>1250</v>
      </c>
      <c r="G125" s="36"/>
      <c r="H125" s="36"/>
      <c r="I125" s="150"/>
      <c r="J125" s="36"/>
      <c r="K125" s="36"/>
      <c r="L125" s="40"/>
      <c r="M125" s="227"/>
      <c r="N125" s="228"/>
      <c r="O125" s="87"/>
      <c r="P125" s="87"/>
      <c r="Q125" s="87"/>
      <c r="R125" s="87"/>
      <c r="S125" s="87"/>
      <c r="T125" s="88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T125" s="13" t="s">
        <v>199</v>
      </c>
      <c r="AU125" s="13" t="s">
        <v>76</v>
      </c>
    </row>
    <row r="126" s="2" customFormat="1">
      <c r="A126" s="34"/>
      <c r="B126" s="35"/>
      <c r="C126" s="36"/>
      <c r="D126" s="225" t="s">
        <v>340</v>
      </c>
      <c r="E126" s="36"/>
      <c r="F126" s="229" t="s">
        <v>1251</v>
      </c>
      <c r="G126" s="36"/>
      <c r="H126" s="36"/>
      <c r="I126" s="150"/>
      <c r="J126" s="36"/>
      <c r="K126" s="36"/>
      <c r="L126" s="40"/>
      <c r="M126" s="227"/>
      <c r="N126" s="228"/>
      <c r="O126" s="87"/>
      <c r="P126" s="87"/>
      <c r="Q126" s="87"/>
      <c r="R126" s="87"/>
      <c r="S126" s="87"/>
      <c r="T126" s="88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T126" s="13" t="s">
        <v>340</v>
      </c>
      <c r="AU126" s="13" t="s">
        <v>76</v>
      </c>
    </row>
    <row r="127" s="10" customFormat="1">
      <c r="A127" s="10"/>
      <c r="B127" s="230"/>
      <c r="C127" s="231"/>
      <c r="D127" s="225" t="s">
        <v>203</v>
      </c>
      <c r="E127" s="232" t="s">
        <v>1</v>
      </c>
      <c r="F127" s="233" t="s">
        <v>1252</v>
      </c>
      <c r="G127" s="231"/>
      <c r="H127" s="234">
        <v>24</v>
      </c>
      <c r="I127" s="235"/>
      <c r="J127" s="231"/>
      <c r="K127" s="231"/>
      <c r="L127" s="236"/>
      <c r="M127" s="237"/>
      <c r="N127" s="238"/>
      <c r="O127" s="238"/>
      <c r="P127" s="238"/>
      <c r="Q127" s="238"/>
      <c r="R127" s="238"/>
      <c r="S127" s="238"/>
      <c r="T127" s="239"/>
      <c r="U127" s="10"/>
      <c r="V127" s="10"/>
      <c r="W127" s="10"/>
      <c r="X127" s="10"/>
      <c r="Y127" s="10"/>
      <c r="Z127" s="10"/>
      <c r="AA127" s="10"/>
      <c r="AB127" s="10"/>
      <c r="AC127" s="10"/>
      <c r="AD127" s="10"/>
      <c r="AE127" s="10"/>
      <c r="AT127" s="240" t="s">
        <v>203</v>
      </c>
      <c r="AU127" s="240" t="s">
        <v>76</v>
      </c>
      <c r="AV127" s="10" t="s">
        <v>85</v>
      </c>
      <c r="AW127" s="10" t="s">
        <v>32</v>
      </c>
      <c r="AX127" s="10" t="s">
        <v>83</v>
      </c>
      <c r="AY127" s="240" t="s">
        <v>197</v>
      </c>
    </row>
    <row r="128" s="2" customFormat="1" ht="16.5" customHeight="1">
      <c r="A128" s="34"/>
      <c r="B128" s="35"/>
      <c r="C128" s="211" t="s">
        <v>214</v>
      </c>
      <c r="D128" s="211" t="s">
        <v>192</v>
      </c>
      <c r="E128" s="212" t="s">
        <v>1253</v>
      </c>
      <c r="F128" s="213" t="s">
        <v>1254</v>
      </c>
      <c r="G128" s="214" t="s">
        <v>345</v>
      </c>
      <c r="H128" s="215">
        <v>4.2000000000000002</v>
      </c>
      <c r="I128" s="216"/>
      <c r="J128" s="217">
        <f>ROUND(I128*H128,2)</f>
        <v>0</v>
      </c>
      <c r="K128" s="218"/>
      <c r="L128" s="40"/>
      <c r="M128" s="219" t="s">
        <v>1</v>
      </c>
      <c r="N128" s="220" t="s">
        <v>41</v>
      </c>
      <c r="O128" s="87"/>
      <c r="P128" s="221">
        <f>O128*H128</f>
        <v>0</v>
      </c>
      <c r="Q128" s="221">
        <v>0</v>
      </c>
      <c r="R128" s="221">
        <f>Q128*H128</f>
        <v>0</v>
      </c>
      <c r="S128" s="221">
        <v>0</v>
      </c>
      <c r="T128" s="222">
        <f>S128*H128</f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223" t="s">
        <v>196</v>
      </c>
      <c r="AT128" s="223" t="s">
        <v>192</v>
      </c>
      <c r="AU128" s="223" t="s">
        <v>76</v>
      </c>
      <c r="AY128" s="13" t="s">
        <v>197</v>
      </c>
      <c r="BE128" s="224">
        <f>IF(N128="základní",J128,0)</f>
        <v>0</v>
      </c>
      <c r="BF128" s="224">
        <f>IF(N128="snížená",J128,0)</f>
        <v>0</v>
      </c>
      <c r="BG128" s="224">
        <f>IF(N128="zákl. přenesená",J128,0)</f>
        <v>0</v>
      </c>
      <c r="BH128" s="224">
        <f>IF(N128="sníž. přenesená",J128,0)</f>
        <v>0</v>
      </c>
      <c r="BI128" s="224">
        <f>IF(N128="nulová",J128,0)</f>
        <v>0</v>
      </c>
      <c r="BJ128" s="13" t="s">
        <v>83</v>
      </c>
      <c r="BK128" s="224">
        <f>ROUND(I128*H128,2)</f>
        <v>0</v>
      </c>
      <c r="BL128" s="13" t="s">
        <v>196</v>
      </c>
      <c r="BM128" s="223" t="s">
        <v>1255</v>
      </c>
    </row>
    <row r="129" s="2" customFormat="1">
      <c r="A129" s="34"/>
      <c r="B129" s="35"/>
      <c r="C129" s="36"/>
      <c r="D129" s="225" t="s">
        <v>199</v>
      </c>
      <c r="E129" s="36"/>
      <c r="F129" s="226" t="s">
        <v>1256</v>
      </c>
      <c r="G129" s="36"/>
      <c r="H129" s="36"/>
      <c r="I129" s="150"/>
      <c r="J129" s="36"/>
      <c r="K129" s="36"/>
      <c r="L129" s="40"/>
      <c r="M129" s="227"/>
      <c r="N129" s="228"/>
      <c r="O129" s="87"/>
      <c r="P129" s="87"/>
      <c r="Q129" s="87"/>
      <c r="R129" s="87"/>
      <c r="S129" s="87"/>
      <c r="T129" s="88"/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T129" s="13" t="s">
        <v>199</v>
      </c>
      <c r="AU129" s="13" t="s">
        <v>76</v>
      </c>
    </row>
    <row r="130" s="2" customFormat="1">
      <c r="A130" s="34"/>
      <c r="B130" s="35"/>
      <c r="C130" s="36"/>
      <c r="D130" s="225" t="s">
        <v>340</v>
      </c>
      <c r="E130" s="36"/>
      <c r="F130" s="229" t="s">
        <v>1257</v>
      </c>
      <c r="G130" s="36"/>
      <c r="H130" s="36"/>
      <c r="I130" s="150"/>
      <c r="J130" s="36"/>
      <c r="K130" s="36"/>
      <c r="L130" s="40"/>
      <c r="M130" s="227"/>
      <c r="N130" s="228"/>
      <c r="O130" s="87"/>
      <c r="P130" s="87"/>
      <c r="Q130" s="87"/>
      <c r="R130" s="87"/>
      <c r="S130" s="87"/>
      <c r="T130" s="88"/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T130" s="13" t="s">
        <v>340</v>
      </c>
      <c r="AU130" s="13" t="s">
        <v>76</v>
      </c>
    </row>
    <row r="131" s="10" customFormat="1">
      <c r="A131" s="10"/>
      <c r="B131" s="230"/>
      <c r="C131" s="231"/>
      <c r="D131" s="225" t="s">
        <v>203</v>
      </c>
      <c r="E131" s="232" t="s">
        <v>1</v>
      </c>
      <c r="F131" s="233" t="s">
        <v>1258</v>
      </c>
      <c r="G131" s="231"/>
      <c r="H131" s="234">
        <v>4.2000000000000002</v>
      </c>
      <c r="I131" s="235"/>
      <c r="J131" s="231"/>
      <c r="K131" s="231"/>
      <c r="L131" s="236"/>
      <c r="M131" s="237"/>
      <c r="N131" s="238"/>
      <c r="O131" s="238"/>
      <c r="P131" s="238"/>
      <c r="Q131" s="238"/>
      <c r="R131" s="238"/>
      <c r="S131" s="238"/>
      <c r="T131" s="239"/>
      <c r="U131" s="10"/>
      <c r="V131" s="10"/>
      <c r="W131" s="10"/>
      <c r="X131" s="10"/>
      <c r="Y131" s="10"/>
      <c r="Z131" s="10"/>
      <c r="AA131" s="10"/>
      <c r="AB131" s="10"/>
      <c r="AC131" s="10"/>
      <c r="AD131" s="10"/>
      <c r="AE131" s="10"/>
      <c r="AT131" s="240" t="s">
        <v>203</v>
      </c>
      <c r="AU131" s="240" t="s">
        <v>76</v>
      </c>
      <c r="AV131" s="10" t="s">
        <v>85</v>
      </c>
      <c r="AW131" s="10" t="s">
        <v>32</v>
      </c>
      <c r="AX131" s="10" t="s">
        <v>83</v>
      </c>
      <c r="AY131" s="240" t="s">
        <v>197</v>
      </c>
    </row>
    <row r="132" s="2" customFormat="1" ht="16.5" customHeight="1">
      <c r="A132" s="34"/>
      <c r="B132" s="35"/>
      <c r="C132" s="211" t="s">
        <v>196</v>
      </c>
      <c r="D132" s="211" t="s">
        <v>192</v>
      </c>
      <c r="E132" s="212" t="s">
        <v>1259</v>
      </c>
      <c r="F132" s="213" t="s">
        <v>1260</v>
      </c>
      <c r="G132" s="214" t="s">
        <v>345</v>
      </c>
      <c r="H132" s="215">
        <v>1.2</v>
      </c>
      <c r="I132" s="216"/>
      <c r="J132" s="217">
        <f>ROUND(I132*H132,2)</f>
        <v>0</v>
      </c>
      <c r="K132" s="218"/>
      <c r="L132" s="40"/>
      <c r="M132" s="219" t="s">
        <v>1</v>
      </c>
      <c r="N132" s="220" t="s">
        <v>41</v>
      </c>
      <c r="O132" s="87"/>
      <c r="P132" s="221">
        <f>O132*H132</f>
        <v>0</v>
      </c>
      <c r="Q132" s="221">
        <v>0</v>
      </c>
      <c r="R132" s="221">
        <f>Q132*H132</f>
        <v>0</v>
      </c>
      <c r="S132" s="221">
        <v>0</v>
      </c>
      <c r="T132" s="222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223" t="s">
        <v>196</v>
      </c>
      <c r="AT132" s="223" t="s">
        <v>192</v>
      </c>
      <c r="AU132" s="223" t="s">
        <v>76</v>
      </c>
      <c r="AY132" s="13" t="s">
        <v>197</v>
      </c>
      <c r="BE132" s="224">
        <f>IF(N132="základní",J132,0)</f>
        <v>0</v>
      </c>
      <c r="BF132" s="224">
        <f>IF(N132="snížená",J132,0)</f>
        <v>0</v>
      </c>
      <c r="BG132" s="224">
        <f>IF(N132="zákl. přenesená",J132,0)</f>
        <v>0</v>
      </c>
      <c r="BH132" s="224">
        <f>IF(N132="sníž. přenesená",J132,0)</f>
        <v>0</v>
      </c>
      <c r="BI132" s="224">
        <f>IF(N132="nulová",J132,0)</f>
        <v>0</v>
      </c>
      <c r="BJ132" s="13" t="s">
        <v>83</v>
      </c>
      <c r="BK132" s="224">
        <f>ROUND(I132*H132,2)</f>
        <v>0</v>
      </c>
      <c r="BL132" s="13" t="s">
        <v>196</v>
      </c>
      <c r="BM132" s="223" t="s">
        <v>1261</v>
      </c>
    </row>
    <row r="133" s="2" customFormat="1">
      <c r="A133" s="34"/>
      <c r="B133" s="35"/>
      <c r="C133" s="36"/>
      <c r="D133" s="225" t="s">
        <v>199</v>
      </c>
      <c r="E133" s="36"/>
      <c r="F133" s="226" t="s">
        <v>1262</v>
      </c>
      <c r="G133" s="36"/>
      <c r="H133" s="36"/>
      <c r="I133" s="150"/>
      <c r="J133" s="36"/>
      <c r="K133" s="36"/>
      <c r="L133" s="40"/>
      <c r="M133" s="227"/>
      <c r="N133" s="228"/>
      <c r="O133" s="87"/>
      <c r="P133" s="87"/>
      <c r="Q133" s="87"/>
      <c r="R133" s="87"/>
      <c r="S133" s="87"/>
      <c r="T133" s="88"/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T133" s="13" t="s">
        <v>199</v>
      </c>
      <c r="AU133" s="13" t="s">
        <v>76</v>
      </c>
    </row>
    <row r="134" s="2" customFormat="1">
      <c r="A134" s="34"/>
      <c r="B134" s="35"/>
      <c r="C134" s="36"/>
      <c r="D134" s="225" t="s">
        <v>340</v>
      </c>
      <c r="E134" s="36"/>
      <c r="F134" s="229" t="s">
        <v>1257</v>
      </c>
      <c r="G134" s="36"/>
      <c r="H134" s="36"/>
      <c r="I134" s="150"/>
      <c r="J134" s="36"/>
      <c r="K134" s="36"/>
      <c r="L134" s="40"/>
      <c r="M134" s="227"/>
      <c r="N134" s="228"/>
      <c r="O134" s="87"/>
      <c r="P134" s="87"/>
      <c r="Q134" s="87"/>
      <c r="R134" s="87"/>
      <c r="S134" s="87"/>
      <c r="T134" s="88"/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T134" s="13" t="s">
        <v>340</v>
      </c>
      <c r="AU134" s="13" t="s">
        <v>76</v>
      </c>
    </row>
    <row r="135" s="10" customFormat="1">
      <c r="A135" s="10"/>
      <c r="B135" s="230"/>
      <c r="C135" s="231"/>
      <c r="D135" s="225" t="s">
        <v>203</v>
      </c>
      <c r="E135" s="232" t="s">
        <v>1</v>
      </c>
      <c r="F135" s="233" t="s">
        <v>1263</v>
      </c>
      <c r="G135" s="231"/>
      <c r="H135" s="234">
        <v>1.2</v>
      </c>
      <c r="I135" s="235"/>
      <c r="J135" s="231"/>
      <c r="K135" s="231"/>
      <c r="L135" s="236"/>
      <c r="M135" s="237"/>
      <c r="N135" s="238"/>
      <c r="O135" s="238"/>
      <c r="P135" s="238"/>
      <c r="Q135" s="238"/>
      <c r="R135" s="238"/>
      <c r="S135" s="238"/>
      <c r="T135" s="239"/>
      <c r="U135" s="10"/>
      <c r="V135" s="10"/>
      <c r="W135" s="10"/>
      <c r="X135" s="10"/>
      <c r="Y135" s="10"/>
      <c r="Z135" s="10"/>
      <c r="AA135" s="10"/>
      <c r="AB135" s="10"/>
      <c r="AC135" s="10"/>
      <c r="AD135" s="10"/>
      <c r="AE135" s="10"/>
      <c r="AT135" s="240" t="s">
        <v>203</v>
      </c>
      <c r="AU135" s="240" t="s">
        <v>76</v>
      </c>
      <c r="AV135" s="10" t="s">
        <v>85</v>
      </c>
      <c r="AW135" s="10" t="s">
        <v>32</v>
      </c>
      <c r="AX135" s="10" t="s">
        <v>83</v>
      </c>
      <c r="AY135" s="240" t="s">
        <v>197</v>
      </c>
    </row>
    <row r="136" s="2" customFormat="1" ht="16.5" customHeight="1">
      <c r="A136" s="34"/>
      <c r="B136" s="35"/>
      <c r="C136" s="211" t="s">
        <v>224</v>
      </c>
      <c r="D136" s="211" t="s">
        <v>192</v>
      </c>
      <c r="E136" s="212" t="s">
        <v>1264</v>
      </c>
      <c r="F136" s="213" t="s">
        <v>1265</v>
      </c>
      <c r="G136" s="214" t="s">
        <v>195</v>
      </c>
      <c r="H136" s="215">
        <v>5.5999999999999996</v>
      </c>
      <c r="I136" s="216"/>
      <c r="J136" s="217">
        <f>ROUND(I136*H136,2)</f>
        <v>0</v>
      </c>
      <c r="K136" s="218"/>
      <c r="L136" s="40"/>
      <c r="M136" s="219" t="s">
        <v>1</v>
      </c>
      <c r="N136" s="220" t="s">
        <v>41</v>
      </c>
      <c r="O136" s="87"/>
      <c r="P136" s="221">
        <f>O136*H136</f>
        <v>0</v>
      </c>
      <c r="Q136" s="221">
        <v>0</v>
      </c>
      <c r="R136" s="221">
        <f>Q136*H136</f>
        <v>0</v>
      </c>
      <c r="S136" s="221">
        <v>0</v>
      </c>
      <c r="T136" s="222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223" t="s">
        <v>196</v>
      </c>
      <c r="AT136" s="223" t="s">
        <v>192</v>
      </c>
      <c r="AU136" s="223" t="s">
        <v>76</v>
      </c>
      <c r="AY136" s="13" t="s">
        <v>197</v>
      </c>
      <c r="BE136" s="224">
        <f>IF(N136="základní",J136,0)</f>
        <v>0</v>
      </c>
      <c r="BF136" s="224">
        <f>IF(N136="snížená",J136,0)</f>
        <v>0</v>
      </c>
      <c r="BG136" s="224">
        <f>IF(N136="zákl. přenesená",J136,0)</f>
        <v>0</v>
      </c>
      <c r="BH136" s="224">
        <f>IF(N136="sníž. přenesená",J136,0)</f>
        <v>0</v>
      </c>
      <c r="BI136" s="224">
        <f>IF(N136="nulová",J136,0)</f>
        <v>0</v>
      </c>
      <c r="BJ136" s="13" t="s">
        <v>83</v>
      </c>
      <c r="BK136" s="224">
        <f>ROUND(I136*H136,2)</f>
        <v>0</v>
      </c>
      <c r="BL136" s="13" t="s">
        <v>196</v>
      </c>
      <c r="BM136" s="223" t="s">
        <v>1266</v>
      </c>
    </row>
    <row r="137" s="2" customFormat="1">
      <c r="A137" s="34"/>
      <c r="B137" s="35"/>
      <c r="C137" s="36"/>
      <c r="D137" s="225" t="s">
        <v>199</v>
      </c>
      <c r="E137" s="36"/>
      <c r="F137" s="226" t="s">
        <v>1267</v>
      </c>
      <c r="G137" s="36"/>
      <c r="H137" s="36"/>
      <c r="I137" s="150"/>
      <c r="J137" s="36"/>
      <c r="K137" s="36"/>
      <c r="L137" s="40"/>
      <c r="M137" s="227"/>
      <c r="N137" s="228"/>
      <c r="O137" s="87"/>
      <c r="P137" s="87"/>
      <c r="Q137" s="87"/>
      <c r="R137" s="87"/>
      <c r="S137" s="87"/>
      <c r="T137" s="88"/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T137" s="13" t="s">
        <v>199</v>
      </c>
      <c r="AU137" s="13" t="s">
        <v>76</v>
      </c>
    </row>
    <row r="138" s="2" customFormat="1">
      <c r="A138" s="34"/>
      <c r="B138" s="35"/>
      <c r="C138" s="36"/>
      <c r="D138" s="225" t="s">
        <v>340</v>
      </c>
      <c r="E138" s="36"/>
      <c r="F138" s="229" t="s">
        <v>1257</v>
      </c>
      <c r="G138" s="36"/>
      <c r="H138" s="36"/>
      <c r="I138" s="150"/>
      <c r="J138" s="36"/>
      <c r="K138" s="36"/>
      <c r="L138" s="40"/>
      <c r="M138" s="227"/>
      <c r="N138" s="228"/>
      <c r="O138" s="87"/>
      <c r="P138" s="87"/>
      <c r="Q138" s="87"/>
      <c r="R138" s="87"/>
      <c r="S138" s="87"/>
      <c r="T138" s="88"/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T138" s="13" t="s">
        <v>340</v>
      </c>
      <c r="AU138" s="13" t="s">
        <v>76</v>
      </c>
    </row>
    <row r="139" s="10" customFormat="1">
      <c r="A139" s="10"/>
      <c r="B139" s="230"/>
      <c r="C139" s="231"/>
      <c r="D139" s="225" t="s">
        <v>203</v>
      </c>
      <c r="E139" s="232" t="s">
        <v>1</v>
      </c>
      <c r="F139" s="233" t="s">
        <v>1268</v>
      </c>
      <c r="G139" s="231"/>
      <c r="H139" s="234">
        <v>5.5999999999999996</v>
      </c>
      <c r="I139" s="235"/>
      <c r="J139" s="231"/>
      <c r="K139" s="231"/>
      <c r="L139" s="236"/>
      <c r="M139" s="237"/>
      <c r="N139" s="238"/>
      <c r="O139" s="238"/>
      <c r="P139" s="238"/>
      <c r="Q139" s="238"/>
      <c r="R139" s="238"/>
      <c r="S139" s="238"/>
      <c r="T139" s="239"/>
      <c r="U139" s="10"/>
      <c r="V139" s="10"/>
      <c r="W139" s="10"/>
      <c r="X139" s="10"/>
      <c r="Y139" s="10"/>
      <c r="Z139" s="10"/>
      <c r="AA139" s="10"/>
      <c r="AB139" s="10"/>
      <c r="AC139" s="10"/>
      <c r="AD139" s="10"/>
      <c r="AE139" s="10"/>
      <c r="AT139" s="240" t="s">
        <v>203</v>
      </c>
      <c r="AU139" s="240" t="s">
        <v>76</v>
      </c>
      <c r="AV139" s="10" t="s">
        <v>85</v>
      </c>
      <c r="AW139" s="10" t="s">
        <v>32</v>
      </c>
      <c r="AX139" s="10" t="s">
        <v>83</v>
      </c>
      <c r="AY139" s="240" t="s">
        <v>197</v>
      </c>
    </row>
    <row r="140" s="2" customFormat="1" ht="16.5" customHeight="1">
      <c r="A140" s="34"/>
      <c r="B140" s="35"/>
      <c r="C140" s="211" t="s">
        <v>229</v>
      </c>
      <c r="D140" s="211" t="s">
        <v>192</v>
      </c>
      <c r="E140" s="212" t="s">
        <v>970</v>
      </c>
      <c r="F140" s="213" t="s">
        <v>971</v>
      </c>
      <c r="G140" s="214" t="s">
        <v>345</v>
      </c>
      <c r="H140" s="215">
        <v>32.399999999999999</v>
      </c>
      <c r="I140" s="216"/>
      <c r="J140" s="217">
        <f>ROUND(I140*H140,2)</f>
        <v>0</v>
      </c>
      <c r="K140" s="218"/>
      <c r="L140" s="40"/>
      <c r="M140" s="219" t="s">
        <v>1</v>
      </c>
      <c r="N140" s="220" t="s">
        <v>41</v>
      </c>
      <c r="O140" s="87"/>
      <c r="P140" s="221">
        <f>O140*H140</f>
        <v>0</v>
      </c>
      <c r="Q140" s="221">
        <v>0</v>
      </c>
      <c r="R140" s="221">
        <f>Q140*H140</f>
        <v>0</v>
      </c>
      <c r="S140" s="221">
        <v>0</v>
      </c>
      <c r="T140" s="222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223" t="s">
        <v>196</v>
      </c>
      <c r="AT140" s="223" t="s">
        <v>192</v>
      </c>
      <c r="AU140" s="223" t="s">
        <v>76</v>
      </c>
      <c r="AY140" s="13" t="s">
        <v>197</v>
      </c>
      <c r="BE140" s="224">
        <f>IF(N140="základní",J140,0)</f>
        <v>0</v>
      </c>
      <c r="BF140" s="224">
        <f>IF(N140="snížená",J140,0)</f>
        <v>0</v>
      </c>
      <c r="BG140" s="224">
        <f>IF(N140="zákl. přenesená",J140,0)</f>
        <v>0</v>
      </c>
      <c r="BH140" s="224">
        <f>IF(N140="sníž. přenesená",J140,0)</f>
        <v>0</v>
      </c>
      <c r="BI140" s="224">
        <f>IF(N140="nulová",J140,0)</f>
        <v>0</v>
      </c>
      <c r="BJ140" s="13" t="s">
        <v>83</v>
      </c>
      <c r="BK140" s="224">
        <f>ROUND(I140*H140,2)</f>
        <v>0</v>
      </c>
      <c r="BL140" s="13" t="s">
        <v>196</v>
      </c>
      <c r="BM140" s="223" t="s">
        <v>1269</v>
      </c>
    </row>
    <row r="141" s="2" customFormat="1">
      <c r="A141" s="34"/>
      <c r="B141" s="35"/>
      <c r="C141" s="36"/>
      <c r="D141" s="225" t="s">
        <v>199</v>
      </c>
      <c r="E141" s="36"/>
      <c r="F141" s="226" t="s">
        <v>973</v>
      </c>
      <c r="G141" s="36"/>
      <c r="H141" s="36"/>
      <c r="I141" s="150"/>
      <c r="J141" s="36"/>
      <c r="K141" s="36"/>
      <c r="L141" s="40"/>
      <c r="M141" s="227"/>
      <c r="N141" s="228"/>
      <c r="O141" s="87"/>
      <c r="P141" s="87"/>
      <c r="Q141" s="87"/>
      <c r="R141" s="87"/>
      <c r="S141" s="87"/>
      <c r="T141" s="88"/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T141" s="13" t="s">
        <v>199</v>
      </c>
      <c r="AU141" s="13" t="s">
        <v>76</v>
      </c>
    </row>
    <row r="142" s="2" customFormat="1">
      <c r="A142" s="34"/>
      <c r="B142" s="35"/>
      <c r="C142" s="36"/>
      <c r="D142" s="225" t="s">
        <v>340</v>
      </c>
      <c r="E142" s="36"/>
      <c r="F142" s="229" t="s">
        <v>974</v>
      </c>
      <c r="G142" s="36"/>
      <c r="H142" s="36"/>
      <c r="I142" s="150"/>
      <c r="J142" s="36"/>
      <c r="K142" s="36"/>
      <c r="L142" s="40"/>
      <c r="M142" s="227"/>
      <c r="N142" s="228"/>
      <c r="O142" s="87"/>
      <c r="P142" s="87"/>
      <c r="Q142" s="87"/>
      <c r="R142" s="87"/>
      <c r="S142" s="87"/>
      <c r="T142" s="88"/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T142" s="13" t="s">
        <v>340</v>
      </c>
      <c r="AU142" s="13" t="s">
        <v>76</v>
      </c>
    </row>
    <row r="143" s="10" customFormat="1">
      <c r="A143" s="10"/>
      <c r="B143" s="230"/>
      <c r="C143" s="231"/>
      <c r="D143" s="225" t="s">
        <v>203</v>
      </c>
      <c r="E143" s="232" t="s">
        <v>1</v>
      </c>
      <c r="F143" s="233" t="s">
        <v>1132</v>
      </c>
      <c r="G143" s="231"/>
      <c r="H143" s="234">
        <v>32.399999999999999</v>
      </c>
      <c r="I143" s="235"/>
      <c r="J143" s="231"/>
      <c r="K143" s="231"/>
      <c r="L143" s="236"/>
      <c r="M143" s="237"/>
      <c r="N143" s="238"/>
      <c r="O143" s="238"/>
      <c r="P143" s="238"/>
      <c r="Q143" s="238"/>
      <c r="R143" s="238"/>
      <c r="S143" s="238"/>
      <c r="T143" s="239"/>
      <c r="U143" s="10"/>
      <c r="V143" s="10"/>
      <c r="W143" s="10"/>
      <c r="X143" s="10"/>
      <c r="Y143" s="10"/>
      <c r="Z143" s="10"/>
      <c r="AA143" s="10"/>
      <c r="AB143" s="10"/>
      <c r="AC143" s="10"/>
      <c r="AD143" s="10"/>
      <c r="AE143" s="10"/>
      <c r="AT143" s="240" t="s">
        <v>203</v>
      </c>
      <c r="AU143" s="240" t="s">
        <v>76</v>
      </c>
      <c r="AV143" s="10" t="s">
        <v>85</v>
      </c>
      <c r="AW143" s="10" t="s">
        <v>32</v>
      </c>
      <c r="AX143" s="10" t="s">
        <v>83</v>
      </c>
      <c r="AY143" s="240" t="s">
        <v>197</v>
      </c>
    </row>
    <row r="144" s="2" customFormat="1" ht="16.5" customHeight="1">
      <c r="A144" s="34"/>
      <c r="B144" s="35"/>
      <c r="C144" s="211" t="s">
        <v>236</v>
      </c>
      <c r="D144" s="211" t="s">
        <v>192</v>
      </c>
      <c r="E144" s="212" t="s">
        <v>1167</v>
      </c>
      <c r="F144" s="213" t="s">
        <v>1168</v>
      </c>
      <c r="G144" s="214" t="s">
        <v>195</v>
      </c>
      <c r="H144" s="215">
        <v>3</v>
      </c>
      <c r="I144" s="216"/>
      <c r="J144" s="217">
        <f>ROUND(I144*H144,2)</f>
        <v>0</v>
      </c>
      <c r="K144" s="218"/>
      <c r="L144" s="40"/>
      <c r="M144" s="219" t="s">
        <v>1</v>
      </c>
      <c r="N144" s="220" t="s">
        <v>41</v>
      </c>
      <c r="O144" s="87"/>
      <c r="P144" s="221">
        <f>O144*H144</f>
        <v>0</v>
      </c>
      <c r="Q144" s="221">
        <v>0</v>
      </c>
      <c r="R144" s="221">
        <f>Q144*H144</f>
        <v>0</v>
      </c>
      <c r="S144" s="221">
        <v>0</v>
      </c>
      <c r="T144" s="222">
        <f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223" t="s">
        <v>196</v>
      </c>
      <c r="AT144" s="223" t="s">
        <v>192</v>
      </c>
      <c r="AU144" s="223" t="s">
        <v>76</v>
      </c>
      <c r="AY144" s="13" t="s">
        <v>197</v>
      </c>
      <c r="BE144" s="224">
        <f>IF(N144="základní",J144,0)</f>
        <v>0</v>
      </c>
      <c r="BF144" s="224">
        <f>IF(N144="snížená",J144,0)</f>
        <v>0</v>
      </c>
      <c r="BG144" s="224">
        <f>IF(N144="zákl. přenesená",J144,0)</f>
        <v>0</v>
      </c>
      <c r="BH144" s="224">
        <f>IF(N144="sníž. přenesená",J144,0)</f>
        <v>0</v>
      </c>
      <c r="BI144" s="224">
        <f>IF(N144="nulová",J144,0)</f>
        <v>0</v>
      </c>
      <c r="BJ144" s="13" t="s">
        <v>83</v>
      </c>
      <c r="BK144" s="224">
        <f>ROUND(I144*H144,2)</f>
        <v>0</v>
      </c>
      <c r="BL144" s="13" t="s">
        <v>196</v>
      </c>
      <c r="BM144" s="223" t="s">
        <v>1270</v>
      </c>
    </row>
    <row r="145" s="2" customFormat="1">
      <c r="A145" s="34"/>
      <c r="B145" s="35"/>
      <c r="C145" s="36"/>
      <c r="D145" s="225" t="s">
        <v>199</v>
      </c>
      <c r="E145" s="36"/>
      <c r="F145" s="226" t="s">
        <v>1170</v>
      </c>
      <c r="G145" s="36"/>
      <c r="H145" s="36"/>
      <c r="I145" s="150"/>
      <c r="J145" s="36"/>
      <c r="K145" s="36"/>
      <c r="L145" s="40"/>
      <c r="M145" s="227"/>
      <c r="N145" s="228"/>
      <c r="O145" s="87"/>
      <c r="P145" s="87"/>
      <c r="Q145" s="87"/>
      <c r="R145" s="87"/>
      <c r="S145" s="87"/>
      <c r="T145" s="88"/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T145" s="13" t="s">
        <v>199</v>
      </c>
      <c r="AU145" s="13" t="s">
        <v>76</v>
      </c>
    </row>
    <row r="146" s="2" customFormat="1">
      <c r="A146" s="34"/>
      <c r="B146" s="35"/>
      <c r="C146" s="36"/>
      <c r="D146" s="225" t="s">
        <v>340</v>
      </c>
      <c r="E146" s="36"/>
      <c r="F146" s="229" t="s">
        <v>1171</v>
      </c>
      <c r="G146" s="36"/>
      <c r="H146" s="36"/>
      <c r="I146" s="150"/>
      <c r="J146" s="36"/>
      <c r="K146" s="36"/>
      <c r="L146" s="40"/>
      <c r="M146" s="227"/>
      <c r="N146" s="228"/>
      <c r="O146" s="87"/>
      <c r="P146" s="87"/>
      <c r="Q146" s="87"/>
      <c r="R146" s="87"/>
      <c r="S146" s="87"/>
      <c r="T146" s="88"/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T146" s="13" t="s">
        <v>340</v>
      </c>
      <c r="AU146" s="13" t="s">
        <v>76</v>
      </c>
    </row>
    <row r="147" s="10" customFormat="1">
      <c r="A147" s="10"/>
      <c r="B147" s="230"/>
      <c r="C147" s="231"/>
      <c r="D147" s="225" t="s">
        <v>203</v>
      </c>
      <c r="E147" s="232" t="s">
        <v>1</v>
      </c>
      <c r="F147" s="233" t="s">
        <v>214</v>
      </c>
      <c r="G147" s="231"/>
      <c r="H147" s="234">
        <v>3</v>
      </c>
      <c r="I147" s="235"/>
      <c r="J147" s="231"/>
      <c r="K147" s="231"/>
      <c r="L147" s="236"/>
      <c r="M147" s="237"/>
      <c r="N147" s="238"/>
      <c r="O147" s="238"/>
      <c r="P147" s="238"/>
      <c r="Q147" s="238"/>
      <c r="R147" s="238"/>
      <c r="S147" s="238"/>
      <c r="T147" s="239"/>
      <c r="U147" s="10"/>
      <c r="V147" s="10"/>
      <c r="W147" s="10"/>
      <c r="X147" s="10"/>
      <c r="Y147" s="10"/>
      <c r="Z147" s="10"/>
      <c r="AA147" s="10"/>
      <c r="AB147" s="10"/>
      <c r="AC147" s="10"/>
      <c r="AD147" s="10"/>
      <c r="AE147" s="10"/>
      <c r="AT147" s="240" t="s">
        <v>203</v>
      </c>
      <c r="AU147" s="240" t="s">
        <v>76</v>
      </c>
      <c r="AV147" s="10" t="s">
        <v>85</v>
      </c>
      <c r="AW147" s="10" t="s">
        <v>32</v>
      </c>
      <c r="AX147" s="10" t="s">
        <v>83</v>
      </c>
      <c r="AY147" s="240" t="s">
        <v>197</v>
      </c>
    </row>
    <row r="148" s="2" customFormat="1" ht="16.5" customHeight="1">
      <c r="A148" s="34"/>
      <c r="B148" s="35"/>
      <c r="C148" s="211" t="s">
        <v>243</v>
      </c>
      <c r="D148" s="211" t="s">
        <v>192</v>
      </c>
      <c r="E148" s="212" t="s">
        <v>1173</v>
      </c>
      <c r="F148" s="213" t="s">
        <v>1174</v>
      </c>
      <c r="G148" s="214" t="s">
        <v>345</v>
      </c>
      <c r="H148" s="215">
        <v>19.219999999999999</v>
      </c>
      <c r="I148" s="216"/>
      <c r="J148" s="217">
        <f>ROUND(I148*H148,2)</f>
        <v>0</v>
      </c>
      <c r="K148" s="218"/>
      <c r="L148" s="40"/>
      <c r="M148" s="219" t="s">
        <v>1</v>
      </c>
      <c r="N148" s="220" t="s">
        <v>41</v>
      </c>
      <c r="O148" s="87"/>
      <c r="P148" s="221">
        <f>O148*H148</f>
        <v>0</v>
      </c>
      <c r="Q148" s="221">
        <v>0</v>
      </c>
      <c r="R148" s="221">
        <f>Q148*H148</f>
        <v>0</v>
      </c>
      <c r="S148" s="221">
        <v>0</v>
      </c>
      <c r="T148" s="222">
        <f>S148*H148</f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223" t="s">
        <v>196</v>
      </c>
      <c r="AT148" s="223" t="s">
        <v>192</v>
      </c>
      <c r="AU148" s="223" t="s">
        <v>76</v>
      </c>
      <c r="AY148" s="13" t="s">
        <v>197</v>
      </c>
      <c r="BE148" s="224">
        <f>IF(N148="základní",J148,0)</f>
        <v>0</v>
      </c>
      <c r="BF148" s="224">
        <f>IF(N148="snížená",J148,0)</f>
        <v>0</v>
      </c>
      <c r="BG148" s="224">
        <f>IF(N148="zákl. přenesená",J148,0)</f>
        <v>0</v>
      </c>
      <c r="BH148" s="224">
        <f>IF(N148="sníž. přenesená",J148,0)</f>
        <v>0</v>
      </c>
      <c r="BI148" s="224">
        <f>IF(N148="nulová",J148,0)</f>
        <v>0</v>
      </c>
      <c r="BJ148" s="13" t="s">
        <v>83</v>
      </c>
      <c r="BK148" s="224">
        <f>ROUND(I148*H148,2)</f>
        <v>0</v>
      </c>
      <c r="BL148" s="13" t="s">
        <v>196</v>
      </c>
      <c r="BM148" s="223" t="s">
        <v>1271</v>
      </c>
    </row>
    <row r="149" s="2" customFormat="1">
      <c r="A149" s="34"/>
      <c r="B149" s="35"/>
      <c r="C149" s="36"/>
      <c r="D149" s="225" t="s">
        <v>199</v>
      </c>
      <c r="E149" s="36"/>
      <c r="F149" s="226" t="s">
        <v>1176</v>
      </c>
      <c r="G149" s="36"/>
      <c r="H149" s="36"/>
      <c r="I149" s="150"/>
      <c r="J149" s="36"/>
      <c r="K149" s="36"/>
      <c r="L149" s="40"/>
      <c r="M149" s="227"/>
      <c r="N149" s="228"/>
      <c r="O149" s="87"/>
      <c r="P149" s="87"/>
      <c r="Q149" s="87"/>
      <c r="R149" s="87"/>
      <c r="S149" s="87"/>
      <c r="T149" s="88"/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T149" s="13" t="s">
        <v>199</v>
      </c>
      <c r="AU149" s="13" t="s">
        <v>76</v>
      </c>
    </row>
    <row r="150" s="2" customFormat="1">
      <c r="A150" s="34"/>
      <c r="B150" s="35"/>
      <c r="C150" s="36"/>
      <c r="D150" s="225" t="s">
        <v>340</v>
      </c>
      <c r="E150" s="36"/>
      <c r="F150" s="229" t="s">
        <v>1177</v>
      </c>
      <c r="G150" s="36"/>
      <c r="H150" s="36"/>
      <c r="I150" s="150"/>
      <c r="J150" s="36"/>
      <c r="K150" s="36"/>
      <c r="L150" s="40"/>
      <c r="M150" s="227"/>
      <c r="N150" s="228"/>
      <c r="O150" s="87"/>
      <c r="P150" s="87"/>
      <c r="Q150" s="87"/>
      <c r="R150" s="87"/>
      <c r="S150" s="87"/>
      <c r="T150" s="88"/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T150" s="13" t="s">
        <v>340</v>
      </c>
      <c r="AU150" s="13" t="s">
        <v>76</v>
      </c>
    </row>
    <row r="151" s="10" customFormat="1">
      <c r="A151" s="10"/>
      <c r="B151" s="230"/>
      <c r="C151" s="231"/>
      <c r="D151" s="225" t="s">
        <v>203</v>
      </c>
      <c r="E151" s="232" t="s">
        <v>1</v>
      </c>
      <c r="F151" s="233" t="s">
        <v>1272</v>
      </c>
      <c r="G151" s="231"/>
      <c r="H151" s="234">
        <v>10.220000000000001</v>
      </c>
      <c r="I151" s="235"/>
      <c r="J151" s="231"/>
      <c r="K151" s="231"/>
      <c r="L151" s="236"/>
      <c r="M151" s="237"/>
      <c r="N151" s="238"/>
      <c r="O151" s="238"/>
      <c r="P151" s="238"/>
      <c r="Q151" s="238"/>
      <c r="R151" s="238"/>
      <c r="S151" s="238"/>
      <c r="T151" s="239"/>
      <c r="U151" s="10"/>
      <c r="V151" s="10"/>
      <c r="W151" s="10"/>
      <c r="X151" s="10"/>
      <c r="Y151" s="10"/>
      <c r="Z151" s="10"/>
      <c r="AA151" s="10"/>
      <c r="AB151" s="10"/>
      <c r="AC151" s="10"/>
      <c r="AD151" s="10"/>
      <c r="AE151" s="10"/>
      <c r="AT151" s="240" t="s">
        <v>203</v>
      </c>
      <c r="AU151" s="240" t="s">
        <v>76</v>
      </c>
      <c r="AV151" s="10" t="s">
        <v>85</v>
      </c>
      <c r="AW151" s="10" t="s">
        <v>32</v>
      </c>
      <c r="AX151" s="10" t="s">
        <v>76</v>
      </c>
      <c r="AY151" s="240" t="s">
        <v>197</v>
      </c>
    </row>
    <row r="152" s="10" customFormat="1">
      <c r="A152" s="10"/>
      <c r="B152" s="230"/>
      <c r="C152" s="231"/>
      <c r="D152" s="225" t="s">
        <v>203</v>
      </c>
      <c r="E152" s="232" t="s">
        <v>1</v>
      </c>
      <c r="F152" s="233" t="s">
        <v>1273</v>
      </c>
      <c r="G152" s="231"/>
      <c r="H152" s="234">
        <v>9</v>
      </c>
      <c r="I152" s="235"/>
      <c r="J152" s="231"/>
      <c r="K152" s="231"/>
      <c r="L152" s="236"/>
      <c r="M152" s="237"/>
      <c r="N152" s="238"/>
      <c r="O152" s="238"/>
      <c r="P152" s="238"/>
      <c r="Q152" s="238"/>
      <c r="R152" s="238"/>
      <c r="S152" s="238"/>
      <c r="T152" s="239"/>
      <c r="U152" s="10"/>
      <c r="V152" s="10"/>
      <c r="W152" s="10"/>
      <c r="X152" s="10"/>
      <c r="Y152" s="10"/>
      <c r="Z152" s="10"/>
      <c r="AA152" s="10"/>
      <c r="AB152" s="10"/>
      <c r="AC152" s="10"/>
      <c r="AD152" s="10"/>
      <c r="AE152" s="10"/>
      <c r="AT152" s="240" t="s">
        <v>203</v>
      </c>
      <c r="AU152" s="240" t="s">
        <v>76</v>
      </c>
      <c r="AV152" s="10" t="s">
        <v>85</v>
      </c>
      <c r="AW152" s="10" t="s">
        <v>32</v>
      </c>
      <c r="AX152" s="10" t="s">
        <v>76</v>
      </c>
      <c r="AY152" s="240" t="s">
        <v>197</v>
      </c>
    </row>
    <row r="153" s="11" customFormat="1">
      <c r="A153" s="11"/>
      <c r="B153" s="241"/>
      <c r="C153" s="242"/>
      <c r="D153" s="225" t="s">
        <v>203</v>
      </c>
      <c r="E153" s="243" t="s">
        <v>1</v>
      </c>
      <c r="F153" s="244" t="s">
        <v>206</v>
      </c>
      <c r="G153" s="242"/>
      <c r="H153" s="245">
        <v>19.219999999999999</v>
      </c>
      <c r="I153" s="246"/>
      <c r="J153" s="242"/>
      <c r="K153" s="242"/>
      <c r="L153" s="247"/>
      <c r="M153" s="248"/>
      <c r="N153" s="249"/>
      <c r="O153" s="249"/>
      <c r="P153" s="249"/>
      <c r="Q153" s="249"/>
      <c r="R153" s="249"/>
      <c r="S153" s="249"/>
      <c r="T153" s="250"/>
      <c r="U153" s="11"/>
      <c r="V153" s="11"/>
      <c r="W153" s="11"/>
      <c r="X153" s="11"/>
      <c r="Y153" s="11"/>
      <c r="Z153" s="11"/>
      <c r="AA153" s="11"/>
      <c r="AB153" s="11"/>
      <c r="AC153" s="11"/>
      <c r="AD153" s="11"/>
      <c r="AE153" s="11"/>
      <c r="AT153" s="251" t="s">
        <v>203</v>
      </c>
      <c r="AU153" s="251" t="s">
        <v>76</v>
      </c>
      <c r="AV153" s="11" t="s">
        <v>196</v>
      </c>
      <c r="AW153" s="11" t="s">
        <v>32</v>
      </c>
      <c r="AX153" s="11" t="s">
        <v>83</v>
      </c>
      <c r="AY153" s="251" t="s">
        <v>197</v>
      </c>
    </row>
    <row r="154" s="2" customFormat="1" ht="16.5" customHeight="1">
      <c r="A154" s="34"/>
      <c r="B154" s="35"/>
      <c r="C154" s="211" t="s">
        <v>247</v>
      </c>
      <c r="D154" s="211" t="s">
        <v>192</v>
      </c>
      <c r="E154" s="212" t="s">
        <v>1133</v>
      </c>
      <c r="F154" s="213" t="s">
        <v>1134</v>
      </c>
      <c r="G154" s="214" t="s">
        <v>232</v>
      </c>
      <c r="H154" s="215">
        <v>42</v>
      </c>
      <c r="I154" s="216"/>
      <c r="J154" s="217">
        <f>ROUND(I154*H154,2)</f>
        <v>0</v>
      </c>
      <c r="K154" s="218"/>
      <c r="L154" s="40"/>
      <c r="M154" s="219" t="s">
        <v>1</v>
      </c>
      <c r="N154" s="220" t="s">
        <v>41</v>
      </c>
      <c r="O154" s="87"/>
      <c r="P154" s="221">
        <f>O154*H154</f>
        <v>0</v>
      </c>
      <c r="Q154" s="221">
        <v>0</v>
      </c>
      <c r="R154" s="221">
        <f>Q154*H154</f>
        <v>0</v>
      </c>
      <c r="S154" s="221">
        <v>0</v>
      </c>
      <c r="T154" s="222">
        <f>S154*H154</f>
        <v>0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223" t="s">
        <v>196</v>
      </c>
      <c r="AT154" s="223" t="s">
        <v>192</v>
      </c>
      <c r="AU154" s="223" t="s">
        <v>76</v>
      </c>
      <c r="AY154" s="13" t="s">
        <v>197</v>
      </c>
      <c r="BE154" s="224">
        <f>IF(N154="základní",J154,0)</f>
        <v>0</v>
      </c>
      <c r="BF154" s="224">
        <f>IF(N154="snížená",J154,0)</f>
        <v>0</v>
      </c>
      <c r="BG154" s="224">
        <f>IF(N154="zákl. přenesená",J154,0)</f>
        <v>0</v>
      </c>
      <c r="BH154" s="224">
        <f>IF(N154="sníž. přenesená",J154,0)</f>
        <v>0</v>
      </c>
      <c r="BI154" s="224">
        <f>IF(N154="nulová",J154,0)</f>
        <v>0</v>
      </c>
      <c r="BJ154" s="13" t="s">
        <v>83</v>
      </c>
      <c r="BK154" s="224">
        <f>ROUND(I154*H154,2)</f>
        <v>0</v>
      </c>
      <c r="BL154" s="13" t="s">
        <v>196</v>
      </c>
      <c r="BM154" s="223" t="s">
        <v>1274</v>
      </c>
    </row>
    <row r="155" s="2" customFormat="1">
      <c r="A155" s="34"/>
      <c r="B155" s="35"/>
      <c r="C155" s="36"/>
      <c r="D155" s="225" t="s">
        <v>199</v>
      </c>
      <c r="E155" s="36"/>
      <c r="F155" s="226" t="s">
        <v>1136</v>
      </c>
      <c r="G155" s="36"/>
      <c r="H155" s="36"/>
      <c r="I155" s="150"/>
      <c r="J155" s="36"/>
      <c r="K155" s="36"/>
      <c r="L155" s="40"/>
      <c r="M155" s="227"/>
      <c r="N155" s="228"/>
      <c r="O155" s="87"/>
      <c r="P155" s="87"/>
      <c r="Q155" s="87"/>
      <c r="R155" s="87"/>
      <c r="S155" s="87"/>
      <c r="T155" s="88"/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T155" s="13" t="s">
        <v>199</v>
      </c>
      <c r="AU155" s="13" t="s">
        <v>76</v>
      </c>
    </row>
    <row r="156" s="2" customFormat="1">
      <c r="A156" s="34"/>
      <c r="B156" s="35"/>
      <c r="C156" s="36"/>
      <c r="D156" s="225" t="s">
        <v>340</v>
      </c>
      <c r="E156" s="36"/>
      <c r="F156" s="229" t="s">
        <v>775</v>
      </c>
      <c r="G156" s="36"/>
      <c r="H156" s="36"/>
      <c r="I156" s="150"/>
      <c r="J156" s="36"/>
      <c r="K156" s="36"/>
      <c r="L156" s="40"/>
      <c r="M156" s="227"/>
      <c r="N156" s="228"/>
      <c r="O156" s="87"/>
      <c r="P156" s="87"/>
      <c r="Q156" s="87"/>
      <c r="R156" s="87"/>
      <c r="S156" s="87"/>
      <c r="T156" s="88"/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T156" s="13" t="s">
        <v>340</v>
      </c>
      <c r="AU156" s="13" t="s">
        <v>76</v>
      </c>
    </row>
    <row r="157" s="10" customFormat="1">
      <c r="A157" s="10"/>
      <c r="B157" s="230"/>
      <c r="C157" s="231"/>
      <c r="D157" s="225" t="s">
        <v>203</v>
      </c>
      <c r="E157" s="232" t="s">
        <v>1</v>
      </c>
      <c r="F157" s="233" t="s">
        <v>1137</v>
      </c>
      <c r="G157" s="231"/>
      <c r="H157" s="234">
        <v>42</v>
      </c>
      <c r="I157" s="235"/>
      <c r="J157" s="231"/>
      <c r="K157" s="231"/>
      <c r="L157" s="236"/>
      <c r="M157" s="237"/>
      <c r="N157" s="238"/>
      <c r="O157" s="238"/>
      <c r="P157" s="238"/>
      <c r="Q157" s="238"/>
      <c r="R157" s="238"/>
      <c r="S157" s="238"/>
      <c r="T157" s="239"/>
      <c r="U157" s="10"/>
      <c r="V157" s="10"/>
      <c r="W157" s="10"/>
      <c r="X157" s="10"/>
      <c r="Y157" s="10"/>
      <c r="Z157" s="10"/>
      <c r="AA157" s="10"/>
      <c r="AB157" s="10"/>
      <c r="AC157" s="10"/>
      <c r="AD157" s="10"/>
      <c r="AE157" s="10"/>
      <c r="AT157" s="240" t="s">
        <v>203</v>
      </c>
      <c r="AU157" s="240" t="s">
        <v>76</v>
      </c>
      <c r="AV157" s="10" t="s">
        <v>85</v>
      </c>
      <c r="AW157" s="10" t="s">
        <v>32</v>
      </c>
      <c r="AX157" s="10" t="s">
        <v>83</v>
      </c>
      <c r="AY157" s="240" t="s">
        <v>197</v>
      </c>
    </row>
    <row r="158" s="2" customFormat="1" ht="16.5" customHeight="1">
      <c r="A158" s="34"/>
      <c r="B158" s="35"/>
      <c r="C158" s="211" t="s">
        <v>253</v>
      </c>
      <c r="D158" s="211" t="s">
        <v>192</v>
      </c>
      <c r="E158" s="212" t="s">
        <v>1138</v>
      </c>
      <c r="F158" s="213" t="s">
        <v>1139</v>
      </c>
      <c r="G158" s="214" t="s">
        <v>209</v>
      </c>
      <c r="H158" s="215">
        <v>168</v>
      </c>
      <c r="I158" s="216"/>
      <c r="J158" s="217">
        <f>ROUND(I158*H158,2)</f>
        <v>0</v>
      </c>
      <c r="K158" s="218"/>
      <c r="L158" s="40"/>
      <c r="M158" s="219" t="s">
        <v>1</v>
      </c>
      <c r="N158" s="220" t="s">
        <v>41</v>
      </c>
      <c r="O158" s="87"/>
      <c r="P158" s="221">
        <f>O158*H158</f>
        <v>0</v>
      </c>
      <c r="Q158" s="221">
        <v>0</v>
      </c>
      <c r="R158" s="221">
        <f>Q158*H158</f>
        <v>0</v>
      </c>
      <c r="S158" s="221">
        <v>0</v>
      </c>
      <c r="T158" s="222">
        <f>S158*H158</f>
        <v>0</v>
      </c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R158" s="223" t="s">
        <v>196</v>
      </c>
      <c r="AT158" s="223" t="s">
        <v>192</v>
      </c>
      <c r="AU158" s="223" t="s">
        <v>76</v>
      </c>
      <c r="AY158" s="13" t="s">
        <v>197</v>
      </c>
      <c r="BE158" s="224">
        <f>IF(N158="základní",J158,0)</f>
        <v>0</v>
      </c>
      <c r="BF158" s="224">
        <f>IF(N158="snížená",J158,0)</f>
        <v>0</v>
      </c>
      <c r="BG158" s="224">
        <f>IF(N158="zákl. přenesená",J158,0)</f>
        <v>0</v>
      </c>
      <c r="BH158" s="224">
        <f>IF(N158="sníž. přenesená",J158,0)</f>
        <v>0</v>
      </c>
      <c r="BI158" s="224">
        <f>IF(N158="nulová",J158,0)</f>
        <v>0</v>
      </c>
      <c r="BJ158" s="13" t="s">
        <v>83</v>
      </c>
      <c r="BK158" s="224">
        <f>ROUND(I158*H158,2)</f>
        <v>0</v>
      </c>
      <c r="BL158" s="13" t="s">
        <v>196</v>
      </c>
      <c r="BM158" s="223" t="s">
        <v>1275</v>
      </c>
    </row>
    <row r="159" s="2" customFormat="1">
      <c r="A159" s="34"/>
      <c r="B159" s="35"/>
      <c r="C159" s="36"/>
      <c r="D159" s="225" t="s">
        <v>199</v>
      </c>
      <c r="E159" s="36"/>
      <c r="F159" s="226" t="s">
        <v>1141</v>
      </c>
      <c r="G159" s="36"/>
      <c r="H159" s="36"/>
      <c r="I159" s="150"/>
      <c r="J159" s="36"/>
      <c r="K159" s="36"/>
      <c r="L159" s="40"/>
      <c r="M159" s="227"/>
      <c r="N159" s="228"/>
      <c r="O159" s="87"/>
      <c r="P159" s="87"/>
      <c r="Q159" s="87"/>
      <c r="R159" s="87"/>
      <c r="S159" s="87"/>
      <c r="T159" s="88"/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T159" s="13" t="s">
        <v>199</v>
      </c>
      <c r="AU159" s="13" t="s">
        <v>76</v>
      </c>
    </row>
    <row r="160" s="2" customFormat="1">
      <c r="A160" s="34"/>
      <c r="B160" s="35"/>
      <c r="C160" s="36"/>
      <c r="D160" s="225" t="s">
        <v>340</v>
      </c>
      <c r="E160" s="36"/>
      <c r="F160" s="229" t="s">
        <v>341</v>
      </c>
      <c r="G160" s="36"/>
      <c r="H160" s="36"/>
      <c r="I160" s="150"/>
      <c r="J160" s="36"/>
      <c r="K160" s="36"/>
      <c r="L160" s="40"/>
      <c r="M160" s="227"/>
      <c r="N160" s="228"/>
      <c r="O160" s="87"/>
      <c r="P160" s="87"/>
      <c r="Q160" s="87"/>
      <c r="R160" s="87"/>
      <c r="S160" s="87"/>
      <c r="T160" s="88"/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T160" s="13" t="s">
        <v>340</v>
      </c>
      <c r="AU160" s="13" t="s">
        <v>76</v>
      </c>
    </row>
    <row r="161" s="10" customFormat="1">
      <c r="A161" s="10"/>
      <c r="B161" s="230"/>
      <c r="C161" s="231"/>
      <c r="D161" s="225" t="s">
        <v>203</v>
      </c>
      <c r="E161" s="232" t="s">
        <v>1</v>
      </c>
      <c r="F161" s="233" t="s">
        <v>1142</v>
      </c>
      <c r="G161" s="231"/>
      <c r="H161" s="234">
        <v>168</v>
      </c>
      <c r="I161" s="235"/>
      <c r="J161" s="231"/>
      <c r="K161" s="231"/>
      <c r="L161" s="236"/>
      <c r="M161" s="237"/>
      <c r="N161" s="238"/>
      <c r="O161" s="238"/>
      <c r="P161" s="238"/>
      <c r="Q161" s="238"/>
      <c r="R161" s="238"/>
      <c r="S161" s="238"/>
      <c r="T161" s="239"/>
      <c r="U161" s="10"/>
      <c r="V161" s="10"/>
      <c r="W161" s="10"/>
      <c r="X161" s="10"/>
      <c r="Y161" s="10"/>
      <c r="Z161" s="10"/>
      <c r="AA161" s="10"/>
      <c r="AB161" s="10"/>
      <c r="AC161" s="10"/>
      <c r="AD161" s="10"/>
      <c r="AE161" s="10"/>
      <c r="AT161" s="240" t="s">
        <v>203</v>
      </c>
      <c r="AU161" s="240" t="s">
        <v>76</v>
      </c>
      <c r="AV161" s="10" t="s">
        <v>85</v>
      </c>
      <c r="AW161" s="10" t="s">
        <v>32</v>
      </c>
      <c r="AX161" s="10" t="s">
        <v>83</v>
      </c>
      <c r="AY161" s="240" t="s">
        <v>197</v>
      </c>
    </row>
    <row r="162" s="2" customFormat="1" ht="16.5" customHeight="1">
      <c r="A162" s="34"/>
      <c r="B162" s="35"/>
      <c r="C162" s="211" t="s">
        <v>258</v>
      </c>
      <c r="D162" s="211" t="s">
        <v>192</v>
      </c>
      <c r="E162" s="212" t="s">
        <v>920</v>
      </c>
      <c r="F162" s="213" t="s">
        <v>921</v>
      </c>
      <c r="G162" s="214" t="s">
        <v>429</v>
      </c>
      <c r="H162" s="215">
        <v>0.050000000000000003</v>
      </c>
      <c r="I162" s="216"/>
      <c r="J162" s="217">
        <f>ROUND(I162*H162,2)</f>
        <v>0</v>
      </c>
      <c r="K162" s="218"/>
      <c r="L162" s="40"/>
      <c r="M162" s="219" t="s">
        <v>1</v>
      </c>
      <c r="N162" s="220" t="s">
        <v>41</v>
      </c>
      <c r="O162" s="87"/>
      <c r="P162" s="221">
        <f>O162*H162</f>
        <v>0</v>
      </c>
      <c r="Q162" s="221">
        <v>0</v>
      </c>
      <c r="R162" s="221">
        <f>Q162*H162</f>
        <v>0</v>
      </c>
      <c r="S162" s="221">
        <v>0</v>
      </c>
      <c r="T162" s="222">
        <f>S162*H162</f>
        <v>0</v>
      </c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R162" s="223" t="s">
        <v>196</v>
      </c>
      <c r="AT162" s="223" t="s">
        <v>192</v>
      </c>
      <c r="AU162" s="223" t="s">
        <v>76</v>
      </c>
      <c r="AY162" s="13" t="s">
        <v>197</v>
      </c>
      <c r="BE162" s="224">
        <f>IF(N162="základní",J162,0)</f>
        <v>0</v>
      </c>
      <c r="BF162" s="224">
        <f>IF(N162="snížená",J162,0)</f>
        <v>0</v>
      </c>
      <c r="BG162" s="224">
        <f>IF(N162="zákl. přenesená",J162,0)</f>
        <v>0</v>
      </c>
      <c r="BH162" s="224">
        <f>IF(N162="sníž. přenesená",J162,0)</f>
        <v>0</v>
      </c>
      <c r="BI162" s="224">
        <f>IF(N162="nulová",J162,0)</f>
        <v>0</v>
      </c>
      <c r="BJ162" s="13" t="s">
        <v>83</v>
      </c>
      <c r="BK162" s="224">
        <f>ROUND(I162*H162,2)</f>
        <v>0</v>
      </c>
      <c r="BL162" s="13" t="s">
        <v>196</v>
      </c>
      <c r="BM162" s="223" t="s">
        <v>1276</v>
      </c>
    </row>
    <row r="163" s="2" customFormat="1">
      <c r="A163" s="34"/>
      <c r="B163" s="35"/>
      <c r="C163" s="36"/>
      <c r="D163" s="225" t="s">
        <v>199</v>
      </c>
      <c r="E163" s="36"/>
      <c r="F163" s="226" t="s">
        <v>923</v>
      </c>
      <c r="G163" s="36"/>
      <c r="H163" s="36"/>
      <c r="I163" s="150"/>
      <c r="J163" s="36"/>
      <c r="K163" s="36"/>
      <c r="L163" s="40"/>
      <c r="M163" s="227"/>
      <c r="N163" s="228"/>
      <c r="O163" s="87"/>
      <c r="P163" s="87"/>
      <c r="Q163" s="87"/>
      <c r="R163" s="87"/>
      <c r="S163" s="87"/>
      <c r="T163" s="88"/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T163" s="13" t="s">
        <v>199</v>
      </c>
      <c r="AU163" s="13" t="s">
        <v>76</v>
      </c>
    </row>
    <row r="164" s="2" customFormat="1">
      <c r="A164" s="34"/>
      <c r="B164" s="35"/>
      <c r="C164" s="36"/>
      <c r="D164" s="225" t="s">
        <v>340</v>
      </c>
      <c r="E164" s="36"/>
      <c r="F164" s="229" t="s">
        <v>432</v>
      </c>
      <c r="G164" s="36"/>
      <c r="H164" s="36"/>
      <c r="I164" s="150"/>
      <c r="J164" s="36"/>
      <c r="K164" s="36"/>
      <c r="L164" s="40"/>
      <c r="M164" s="227"/>
      <c r="N164" s="228"/>
      <c r="O164" s="87"/>
      <c r="P164" s="87"/>
      <c r="Q164" s="87"/>
      <c r="R164" s="87"/>
      <c r="S164" s="87"/>
      <c r="T164" s="88"/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T164" s="13" t="s">
        <v>340</v>
      </c>
      <c r="AU164" s="13" t="s">
        <v>76</v>
      </c>
    </row>
    <row r="165" s="2" customFormat="1" ht="16.5" customHeight="1">
      <c r="A165" s="34"/>
      <c r="B165" s="35"/>
      <c r="C165" s="211" t="s">
        <v>265</v>
      </c>
      <c r="D165" s="211" t="s">
        <v>192</v>
      </c>
      <c r="E165" s="212" t="s">
        <v>447</v>
      </c>
      <c r="F165" s="213" t="s">
        <v>448</v>
      </c>
      <c r="G165" s="214" t="s">
        <v>443</v>
      </c>
      <c r="H165" s="215">
        <v>15</v>
      </c>
      <c r="I165" s="216"/>
      <c r="J165" s="217">
        <f>ROUND(I165*H165,2)</f>
        <v>0</v>
      </c>
      <c r="K165" s="218"/>
      <c r="L165" s="40"/>
      <c r="M165" s="219" t="s">
        <v>1</v>
      </c>
      <c r="N165" s="220" t="s">
        <v>41</v>
      </c>
      <c r="O165" s="87"/>
      <c r="P165" s="221">
        <f>O165*H165</f>
        <v>0</v>
      </c>
      <c r="Q165" s="221">
        <v>0</v>
      </c>
      <c r="R165" s="221">
        <f>Q165*H165</f>
        <v>0</v>
      </c>
      <c r="S165" s="221">
        <v>0</v>
      </c>
      <c r="T165" s="222">
        <f>S165*H165</f>
        <v>0</v>
      </c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R165" s="223" t="s">
        <v>196</v>
      </c>
      <c r="AT165" s="223" t="s">
        <v>192</v>
      </c>
      <c r="AU165" s="223" t="s">
        <v>76</v>
      </c>
      <c r="AY165" s="13" t="s">
        <v>197</v>
      </c>
      <c r="BE165" s="224">
        <f>IF(N165="základní",J165,0)</f>
        <v>0</v>
      </c>
      <c r="BF165" s="224">
        <f>IF(N165="snížená",J165,0)</f>
        <v>0</v>
      </c>
      <c r="BG165" s="224">
        <f>IF(N165="zákl. přenesená",J165,0)</f>
        <v>0</v>
      </c>
      <c r="BH165" s="224">
        <f>IF(N165="sníž. přenesená",J165,0)</f>
        <v>0</v>
      </c>
      <c r="BI165" s="224">
        <f>IF(N165="nulová",J165,0)</f>
        <v>0</v>
      </c>
      <c r="BJ165" s="13" t="s">
        <v>83</v>
      </c>
      <c r="BK165" s="224">
        <f>ROUND(I165*H165,2)</f>
        <v>0</v>
      </c>
      <c r="BL165" s="13" t="s">
        <v>196</v>
      </c>
      <c r="BM165" s="223" t="s">
        <v>1277</v>
      </c>
    </row>
    <row r="166" s="2" customFormat="1">
      <c r="A166" s="34"/>
      <c r="B166" s="35"/>
      <c r="C166" s="36"/>
      <c r="D166" s="225" t="s">
        <v>199</v>
      </c>
      <c r="E166" s="36"/>
      <c r="F166" s="226" t="s">
        <v>450</v>
      </c>
      <c r="G166" s="36"/>
      <c r="H166" s="36"/>
      <c r="I166" s="150"/>
      <c r="J166" s="36"/>
      <c r="K166" s="36"/>
      <c r="L166" s="40"/>
      <c r="M166" s="227"/>
      <c r="N166" s="228"/>
      <c r="O166" s="87"/>
      <c r="P166" s="87"/>
      <c r="Q166" s="87"/>
      <c r="R166" s="87"/>
      <c r="S166" s="87"/>
      <c r="T166" s="88"/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T166" s="13" t="s">
        <v>199</v>
      </c>
      <c r="AU166" s="13" t="s">
        <v>76</v>
      </c>
    </row>
    <row r="167" s="2" customFormat="1">
      <c r="A167" s="34"/>
      <c r="B167" s="35"/>
      <c r="C167" s="36"/>
      <c r="D167" s="225" t="s">
        <v>340</v>
      </c>
      <c r="E167" s="36"/>
      <c r="F167" s="229" t="s">
        <v>451</v>
      </c>
      <c r="G167" s="36"/>
      <c r="H167" s="36"/>
      <c r="I167" s="150"/>
      <c r="J167" s="36"/>
      <c r="K167" s="36"/>
      <c r="L167" s="40"/>
      <c r="M167" s="227"/>
      <c r="N167" s="228"/>
      <c r="O167" s="87"/>
      <c r="P167" s="87"/>
      <c r="Q167" s="87"/>
      <c r="R167" s="87"/>
      <c r="S167" s="87"/>
      <c r="T167" s="88"/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T167" s="13" t="s">
        <v>340</v>
      </c>
      <c r="AU167" s="13" t="s">
        <v>76</v>
      </c>
    </row>
    <row r="168" s="10" customFormat="1">
      <c r="A168" s="10"/>
      <c r="B168" s="230"/>
      <c r="C168" s="231"/>
      <c r="D168" s="225" t="s">
        <v>203</v>
      </c>
      <c r="E168" s="232" t="s">
        <v>1</v>
      </c>
      <c r="F168" s="233" t="s">
        <v>1145</v>
      </c>
      <c r="G168" s="231"/>
      <c r="H168" s="234">
        <v>15</v>
      </c>
      <c r="I168" s="235"/>
      <c r="J168" s="231"/>
      <c r="K168" s="231"/>
      <c r="L168" s="236"/>
      <c r="M168" s="237"/>
      <c r="N168" s="238"/>
      <c r="O168" s="238"/>
      <c r="P168" s="238"/>
      <c r="Q168" s="238"/>
      <c r="R168" s="238"/>
      <c r="S168" s="238"/>
      <c r="T168" s="239"/>
      <c r="U168" s="10"/>
      <c r="V168" s="10"/>
      <c r="W168" s="10"/>
      <c r="X168" s="10"/>
      <c r="Y168" s="10"/>
      <c r="Z168" s="10"/>
      <c r="AA168" s="10"/>
      <c r="AB168" s="10"/>
      <c r="AC168" s="10"/>
      <c r="AD168" s="10"/>
      <c r="AE168" s="10"/>
      <c r="AT168" s="240" t="s">
        <v>203</v>
      </c>
      <c r="AU168" s="240" t="s">
        <v>76</v>
      </c>
      <c r="AV168" s="10" t="s">
        <v>85</v>
      </c>
      <c r="AW168" s="10" t="s">
        <v>32</v>
      </c>
      <c r="AX168" s="10" t="s">
        <v>83</v>
      </c>
      <c r="AY168" s="240" t="s">
        <v>197</v>
      </c>
    </row>
    <row r="169" s="2" customFormat="1" ht="16.5" customHeight="1">
      <c r="A169" s="34"/>
      <c r="B169" s="35"/>
      <c r="C169" s="252" t="s">
        <v>269</v>
      </c>
      <c r="D169" s="252" t="s">
        <v>237</v>
      </c>
      <c r="E169" s="253" t="s">
        <v>454</v>
      </c>
      <c r="F169" s="254" t="s">
        <v>455</v>
      </c>
      <c r="G169" s="255" t="s">
        <v>307</v>
      </c>
      <c r="H169" s="256">
        <v>20.640000000000001</v>
      </c>
      <c r="I169" s="257"/>
      <c r="J169" s="258">
        <f>ROUND(I169*H169,2)</f>
        <v>0</v>
      </c>
      <c r="K169" s="259"/>
      <c r="L169" s="260"/>
      <c r="M169" s="261" t="s">
        <v>1</v>
      </c>
      <c r="N169" s="262" t="s">
        <v>41</v>
      </c>
      <c r="O169" s="87"/>
      <c r="P169" s="221">
        <f>O169*H169</f>
        <v>0</v>
      </c>
      <c r="Q169" s="221">
        <v>1</v>
      </c>
      <c r="R169" s="221">
        <f>Q169*H169</f>
        <v>20.640000000000001</v>
      </c>
      <c r="S169" s="221">
        <v>0</v>
      </c>
      <c r="T169" s="222">
        <f>S169*H169</f>
        <v>0</v>
      </c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R169" s="223" t="s">
        <v>243</v>
      </c>
      <c r="AT169" s="223" t="s">
        <v>237</v>
      </c>
      <c r="AU169" s="223" t="s">
        <v>76</v>
      </c>
      <c r="AY169" s="13" t="s">
        <v>197</v>
      </c>
      <c r="BE169" s="224">
        <f>IF(N169="základní",J169,0)</f>
        <v>0</v>
      </c>
      <c r="BF169" s="224">
        <f>IF(N169="snížená",J169,0)</f>
        <v>0</v>
      </c>
      <c r="BG169" s="224">
        <f>IF(N169="zákl. přenesená",J169,0)</f>
        <v>0</v>
      </c>
      <c r="BH169" s="224">
        <f>IF(N169="sníž. přenesená",J169,0)</f>
        <v>0</v>
      </c>
      <c r="BI169" s="224">
        <f>IF(N169="nulová",J169,0)</f>
        <v>0</v>
      </c>
      <c r="BJ169" s="13" t="s">
        <v>83</v>
      </c>
      <c r="BK169" s="224">
        <f>ROUND(I169*H169,2)</f>
        <v>0</v>
      </c>
      <c r="BL169" s="13" t="s">
        <v>196</v>
      </c>
      <c r="BM169" s="223" t="s">
        <v>1278</v>
      </c>
    </row>
    <row r="170" s="2" customFormat="1">
      <c r="A170" s="34"/>
      <c r="B170" s="35"/>
      <c r="C170" s="36"/>
      <c r="D170" s="225" t="s">
        <v>199</v>
      </c>
      <c r="E170" s="36"/>
      <c r="F170" s="226" t="s">
        <v>455</v>
      </c>
      <c r="G170" s="36"/>
      <c r="H170" s="36"/>
      <c r="I170" s="150"/>
      <c r="J170" s="36"/>
      <c r="K170" s="36"/>
      <c r="L170" s="40"/>
      <c r="M170" s="227"/>
      <c r="N170" s="228"/>
      <c r="O170" s="87"/>
      <c r="P170" s="87"/>
      <c r="Q170" s="87"/>
      <c r="R170" s="87"/>
      <c r="S170" s="87"/>
      <c r="T170" s="88"/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T170" s="13" t="s">
        <v>199</v>
      </c>
      <c r="AU170" s="13" t="s">
        <v>76</v>
      </c>
    </row>
    <row r="171" s="10" customFormat="1">
      <c r="A171" s="10"/>
      <c r="B171" s="230"/>
      <c r="C171" s="231"/>
      <c r="D171" s="225" t="s">
        <v>203</v>
      </c>
      <c r="E171" s="232" t="s">
        <v>1</v>
      </c>
      <c r="F171" s="233" t="s">
        <v>1147</v>
      </c>
      <c r="G171" s="231"/>
      <c r="H171" s="234">
        <v>20.640000000000001</v>
      </c>
      <c r="I171" s="235"/>
      <c r="J171" s="231"/>
      <c r="K171" s="231"/>
      <c r="L171" s="236"/>
      <c r="M171" s="237"/>
      <c r="N171" s="238"/>
      <c r="O171" s="238"/>
      <c r="P171" s="238"/>
      <c r="Q171" s="238"/>
      <c r="R171" s="238"/>
      <c r="S171" s="238"/>
      <c r="T171" s="239"/>
      <c r="U171" s="10"/>
      <c r="V171" s="10"/>
      <c r="W171" s="10"/>
      <c r="X171" s="10"/>
      <c r="Y171" s="10"/>
      <c r="Z171" s="10"/>
      <c r="AA171" s="10"/>
      <c r="AB171" s="10"/>
      <c r="AC171" s="10"/>
      <c r="AD171" s="10"/>
      <c r="AE171" s="10"/>
      <c r="AT171" s="240" t="s">
        <v>203</v>
      </c>
      <c r="AU171" s="240" t="s">
        <v>76</v>
      </c>
      <c r="AV171" s="10" t="s">
        <v>85</v>
      </c>
      <c r="AW171" s="10" t="s">
        <v>32</v>
      </c>
      <c r="AX171" s="10" t="s">
        <v>83</v>
      </c>
      <c r="AY171" s="240" t="s">
        <v>197</v>
      </c>
    </row>
    <row r="172" s="2" customFormat="1" ht="16.5" customHeight="1">
      <c r="A172" s="34"/>
      <c r="B172" s="35"/>
      <c r="C172" s="211" t="s">
        <v>273</v>
      </c>
      <c r="D172" s="211" t="s">
        <v>192</v>
      </c>
      <c r="E172" s="212" t="s">
        <v>1148</v>
      </c>
      <c r="F172" s="213" t="s">
        <v>1149</v>
      </c>
      <c r="G172" s="214" t="s">
        <v>429</v>
      </c>
      <c r="H172" s="215">
        <v>0.012</v>
      </c>
      <c r="I172" s="216"/>
      <c r="J172" s="217">
        <f>ROUND(I172*H172,2)</f>
        <v>0</v>
      </c>
      <c r="K172" s="218"/>
      <c r="L172" s="40"/>
      <c r="M172" s="219" t="s">
        <v>1</v>
      </c>
      <c r="N172" s="220" t="s">
        <v>41</v>
      </c>
      <c r="O172" s="87"/>
      <c r="P172" s="221">
        <f>O172*H172</f>
        <v>0</v>
      </c>
      <c r="Q172" s="221">
        <v>0</v>
      </c>
      <c r="R172" s="221">
        <f>Q172*H172</f>
        <v>0</v>
      </c>
      <c r="S172" s="221">
        <v>0</v>
      </c>
      <c r="T172" s="222">
        <f>S172*H172</f>
        <v>0</v>
      </c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R172" s="223" t="s">
        <v>196</v>
      </c>
      <c r="AT172" s="223" t="s">
        <v>192</v>
      </c>
      <c r="AU172" s="223" t="s">
        <v>76</v>
      </c>
      <c r="AY172" s="13" t="s">
        <v>197</v>
      </c>
      <c r="BE172" s="224">
        <f>IF(N172="základní",J172,0)</f>
        <v>0</v>
      </c>
      <c r="BF172" s="224">
        <f>IF(N172="snížená",J172,0)</f>
        <v>0</v>
      </c>
      <c r="BG172" s="224">
        <f>IF(N172="zákl. přenesená",J172,0)</f>
        <v>0</v>
      </c>
      <c r="BH172" s="224">
        <f>IF(N172="sníž. přenesená",J172,0)</f>
        <v>0</v>
      </c>
      <c r="BI172" s="224">
        <f>IF(N172="nulová",J172,0)</f>
        <v>0</v>
      </c>
      <c r="BJ172" s="13" t="s">
        <v>83</v>
      </c>
      <c r="BK172" s="224">
        <f>ROUND(I172*H172,2)</f>
        <v>0</v>
      </c>
      <c r="BL172" s="13" t="s">
        <v>196</v>
      </c>
      <c r="BM172" s="223" t="s">
        <v>1279</v>
      </c>
    </row>
    <row r="173" s="2" customFormat="1">
      <c r="A173" s="34"/>
      <c r="B173" s="35"/>
      <c r="C173" s="36"/>
      <c r="D173" s="225" t="s">
        <v>199</v>
      </c>
      <c r="E173" s="36"/>
      <c r="F173" s="226" t="s">
        <v>1151</v>
      </c>
      <c r="G173" s="36"/>
      <c r="H173" s="36"/>
      <c r="I173" s="150"/>
      <c r="J173" s="36"/>
      <c r="K173" s="36"/>
      <c r="L173" s="40"/>
      <c r="M173" s="227"/>
      <c r="N173" s="228"/>
      <c r="O173" s="87"/>
      <c r="P173" s="87"/>
      <c r="Q173" s="87"/>
      <c r="R173" s="87"/>
      <c r="S173" s="87"/>
      <c r="T173" s="88"/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T173" s="13" t="s">
        <v>199</v>
      </c>
      <c r="AU173" s="13" t="s">
        <v>76</v>
      </c>
    </row>
    <row r="174" s="2" customFormat="1">
      <c r="A174" s="34"/>
      <c r="B174" s="35"/>
      <c r="C174" s="36"/>
      <c r="D174" s="225" t="s">
        <v>340</v>
      </c>
      <c r="E174" s="36"/>
      <c r="F174" s="229" t="s">
        <v>1152</v>
      </c>
      <c r="G174" s="36"/>
      <c r="H174" s="36"/>
      <c r="I174" s="150"/>
      <c r="J174" s="36"/>
      <c r="K174" s="36"/>
      <c r="L174" s="40"/>
      <c r="M174" s="227"/>
      <c r="N174" s="228"/>
      <c r="O174" s="87"/>
      <c r="P174" s="87"/>
      <c r="Q174" s="87"/>
      <c r="R174" s="87"/>
      <c r="S174" s="87"/>
      <c r="T174" s="88"/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T174" s="13" t="s">
        <v>340</v>
      </c>
      <c r="AU174" s="13" t="s">
        <v>76</v>
      </c>
    </row>
    <row r="175" s="2" customFormat="1" ht="16.5" customHeight="1">
      <c r="A175" s="34"/>
      <c r="B175" s="35"/>
      <c r="C175" s="211" t="s">
        <v>8</v>
      </c>
      <c r="D175" s="211" t="s">
        <v>192</v>
      </c>
      <c r="E175" s="212" t="s">
        <v>1153</v>
      </c>
      <c r="F175" s="213" t="s">
        <v>1154</v>
      </c>
      <c r="G175" s="214" t="s">
        <v>195</v>
      </c>
      <c r="H175" s="215">
        <v>12</v>
      </c>
      <c r="I175" s="216"/>
      <c r="J175" s="217">
        <f>ROUND(I175*H175,2)</f>
        <v>0</v>
      </c>
      <c r="K175" s="218"/>
      <c r="L175" s="40"/>
      <c r="M175" s="219" t="s">
        <v>1</v>
      </c>
      <c r="N175" s="220" t="s">
        <v>41</v>
      </c>
      <c r="O175" s="87"/>
      <c r="P175" s="221">
        <f>O175*H175</f>
        <v>0</v>
      </c>
      <c r="Q175" s="221">
        <v>0</v>
      </c>
      <c r="R175" s="221">
        <f>Q175*H175</f>
        <v>0</v>
      </c>
      <c r="S175" s="221">
        <v>0</v>
      </c>
      <c r="T175" s="222">
        <f>S175*H175</f>
        <v>0</v>
      </c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R175" s="223" t="s">
        <v>196</v>
      </c>
      <c r="AT175" s="223" t="s">
        <v>192</v>
      </c>
      <c r="AU175" s="223" t="s">
        <v>76</v>
      </c>
      <c r="AY175" s="13" t="s">
        <v>197</v>
      </c>
      <c r="BE175" s="224">
        <f>IF(N175="základní",J175,0)</f>
        <v>0</v>
      </c>
      <c r="BF175" s="224">
        <f>IF(N175="snížená",J175,0)</f>
        <v>0</v>
      </c>
      <c r="BG175" s="224">
        <f>IF(N175="zákl. přenesená",J175,0)</f>
        <v>0</v>
      </c>
      <c r="BH175" s="224">
        <f>IF(N175="sníž. přenesená",J175,0)</f>
        <v>0</v>
      </c>
      <c r="BI175" s="224">
        <f>IF(N175="nulová",J175,0)</f>
        <v>0</v>
      </c>
      <c r="BJ175" s="13" t="s">
        <v>83</v>
      </c>
      <c r="BK175" s="224">
        <f>ROUND(I175*H175,2)</f>
        <v>0</v>
      </c>
      <c r="BL175" s="13" t="s">
        <v>196</v>
      </c>
      <c r="BM175" s="223" t="s">
        <v>1280</v>
      </c>
    </row>
    <row r="176" s="2" customFormat="1">
      <c r="A176" s="34"/>
      <c r="B176" s="35"/>
      <c r="C176" s="36"/>
      <c r="D176" s="225" t="s">
        <v>199</v>
      </c>
      <c r="E176" s="36"/>
      <c r="F176" s="226" t="s">
        <v>1156</v>
      </c>
      <c r="G176" s="36"/>
      <c r="H176" s="36"/>
      <c r="I176" s="150"/>
      <c r="J176" s="36"/>
      <c r="K176" s="36"/>
      <c r="L176" s="40"/>
      <c r="M176" s="227"/>
      <c r="N176" s="228"/>
      <c r="O176" s="87"/>
      <c r="P176" s="87"/>
      <c r="Q176" s="87"/>
      <c r="R176" s="87"/>
      <c r="S176" s="87"/>
      <c r="T176" s="88"/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T176" s="13" t="s">
        <v>199</v>
      </c>
      <c r="AU176" s="13" t="s">
        <v>76</v>
      </c>
    </row>
    <row r="177" s="2" customFormat="1">
      <c r="A177" s="34"/>
      <c r="B177" s="35"/>
      <c r="C177" s="36"/>
      <c r="D177" s="225" t="s">
        <v>340</v>
      </c>
      <c r="E177" s="36"/>
      <c r="F177" s="229" t="s">
        <v>476</v>
      </c>
      <c r="G177" s="36"/>
      <c r="H177" s="36"/>
      <c r="I177" s="150"/>
      <c r="J177" s="36"/>
      <c r="K177" s="36"/>
      <c r="L177" s="40"/>
      <c r="M177" s="227"/>
      <c r="N177" s="228"/>
      <c r="O177" s="87"/>
      <c r="P177" s="87"/>
      <c r="Q177" s="87"/>
      <c r="R177" s="87"/>
      <c r="S177" s="87"/>
      <c r="T177" s="88"/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T177" s="13" t="s">
        <v>340</v>
      </c>
      <c r="AU177" s="13" t="s">
        <v>76</v>
      </c>
    </row>
    <row r="178" s="2" customFormat="1" ht="16.5" customHeight="1">
      <c r="A178" s="34"/>
      <c r="B178" s="35"/>
      <c r="C178" s="211" t="s">
        <v>281</v>
      </c>
      <c r="D178" s="211" t="s">
        <v>192</v>
      </c>
      <c r="E178" s="212" t="s">
        <v>1281</v>
      </c>
      <c r="F178" s="213" t="s">
        <v>1282</v>
      </c>
      <c r="G178" s="214" t="s">
        <v>195</v>
      </c>
      <c r="H178" s="215">
        <v>12</v>
      </c>
      <c r="I178" s="216"/>
      <c r="J178" s="217">
        <f>ROUND(I178*H178,2)</f>
        <v>0</v>
      </c>
      <c r="K178" s="218"/>
      <c r="L178" s="40"/>
      <c r="M178" s="219" t="s">
        <v>1</v>
      </c>
      <c r="N178" s="220" t="s">
        <v>41</v>
      </c>
      <c r="O178" s="87"/>
      <c r="P178" s="221">
        <f>O178*H178</f>
        <v>0</v>
      </c>
      <c r="Q178" s="221">
        <v>0</v>
      </c>
      <c r="R178" s="221">
        <f>Q178*H178</f>
        <v>0</v>
      </c>
      <c r="S178" s="221">
        <v>0</v>
      </c>
      <c r="T178" s="222">
        <f>S178*H178</f>
        <v>0</v>
      </c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R178" s="223" t="s">
        <v>196</v>
      </c>
      <c r="AT178" s="223" t="s">
        <v>192</v>
      </c>
      <c r="AU178" s="223" t="s">
        <v>76</v>
      </c>
      <c r="AY178" s="13" t="s">
        <v>197</v>
      </c>
      <c r="BE178" s="224">
        <f>IF(N178="základní",J178,0)</f>
        <v>0</v>
      </c>
      <c r="BF178" s="224">
        <f>IF(N178="snížená",J178,0)</f>
        <v>0</v>
      </c>
      <c r="BG178" s="224">
        <f>IF(N178="zákl. přenesená",J178,0)</f>
        <v>0</v>
      </c>
      <c r="BH178" s="224">
        <f>IF(N178="sníž. přenesená",J178,0)</f>
        <v>0</v>
      </c>
      <c r="BI178" s="224">
        <f>IF(N178="nulová",J178,0)</f>
        <v>0</v>
      </c>
      <c r="BJ178" s="13" t="s">
        <v>83</v>
      </c>
      <c r="BK178" s="224">
        <f>ROUND(I178*H178,2)</f>
        <v>0</v>
      </c>
      <c r="BL178" s="13" t="s">
        <v>196</v>
      </c>
      <c r="BM178" s="223" t="s">
        <v>1283</v>
      </c>
    </row>
    <row r="179" s="2" customFormat="1">
      <c r="A179" s="34"/>
      <c r="B179" s="35"/>
      <c r="C179" s="36"/>
      <c r="D179" s="225" t="s">
        <v>199</v>
      </c>
      <c r="E179" s="36"/>
      <c r="F179" s="226" t="s">
        <v>1284</v>
      </c>
      <c r="G179" s="36"/>
      <c r="H179" s="36"/>
      <c r="I179" s="150"/>
      <c r="J179" s="36"/>
      <c r="K179" s="36"/>
      <c r="L179" s="40"/>
      <c r="M179" s="227"/>
      <c r="N179" s="228"/>
      <c r="O179" s="87"/>
      <c r="P179" s="87"/>
      <c r="Q179" s="87"/>
      <c r="R179" s="87"/>
      <c r="S179" s="87"/>
      <c r="T179" s="88"/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T179" s="13" t="s">
        <v>199</v>
      </c>
      <c r="AU179" s="13" t="s">
        <v>76</v>
      </c>
    </row>
    <row r="180" s="2" customFormat="1">
      <c r="A180" s="34"/>
      <c r="B180" s="35"/>
      <c r="C180" s="36"/>
      <c r="D180" s="225" t="s">
        <v>340</v>
      </c>
      <c r="E180" s="36"/>
      <c r="F180" s="229" t="s">
        <v>1285</v>
      </c>
      <c r="G180" s="36"/>
      <c r="H180" s="36"/>
      <c r="I180" s="150"/>
      <c r="J180" s="36"/>
      <c r="K180" s="36"/>
      <c r="L180" s="40"/>
      <c r="M180" s="227"/>
      <c r="N180" s="228"/>
      <c r="O180" s="87"/>
      <c r="P180" s="87"/>
      <c r="Q180" s="87"/>
      <c r="R180" s="87"/>
      <c r="S180" s="87"/>
      <c r="T180" s="88"/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T180" s="13" t="s">
        <v>340</v>
      </c>
      <c r="AU180" s="13" t="s">
        <v>76</v>
      </c>
    </row>
    <row r="181" s="2" customFormat="1" ht="16.5" customHeight="1">
      <c r="A181" s="34"/>
      <c r="B181" s="35"/>
      <c r="C181" s="211" t="s">
        <v>286</v>
      </c>
      <c r="D181" s="211" t="s">
        <v>192</v>
      </c>
      <c r="E181" s="212" t="s">
        <v>1286</v>
      </c>
      <c r="F181" s="213" t="s">
        <v>1287</v>
      </c>
      <c r="G181" s="214" t="s">
        <v>345</v>
      </c>
      <c r="H181" s="215">
        <v>4.2000000000000002</v>
      </c>
      <c r="I181" s="216"/>
      <c r="J181" s="217">
        <f>ROUND(I181*H181,2)</f>
        <v>0</v>
      </c>
      <c r="K181" s="218"/>
      <c r="L181" s="40"/>
      <c r="M181" s="219" t="s">
        <v>1</v>
      </c>
      <c r="N181" s="220" t="s">
        <v>41</v>
      </c>
      <c r="O181" s="87"/>
      <c r="P181" s="221">
        <f>O181*H181</f>
        <v>0</v>
      </c>
      <c r="Q181" s="221">
        <v>0</v>
      </c>
      <c r="R181" s="221">
        <f>Q181*H181</f>
        <v>0</v>
      </c>
      <c r="S181" s="221">
        <v>0</v>
      </c>
      <c r="T181" s="222">
        <f>S181*H181</f>
        <v>0</v>
      </c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R181" s="223" t="s">
        <v>196</v>
      </c>
      <c r="AT181" s="223" t="s">
        <v>192</v>
      </c>
      <c r="AU181" s="223" t="s">
        <v>76</v>
      </c>
      <c r="AY181" s="13" t="s">
        <v>197</v>
      </c>
      <c r="BE181" s="224">
        <f>IF(N181="základní",J181,0)</f>
        <v>0</v>
      </c>
      <c r="BF181" s="224">
        <f>IF(N181="snížená",J181,0)</f>
        <v>0</v>
      </c>
      <c r="BG181" s="224">
        <f>IF(N181="zákl. přenesená",J181,0)</f>
        <v>0</v>
      </c>
      <c r="BH181" s="224">
        <f>IF(N181="sníž. přenesená",J181,0)</f>
        <v>0</v>
      </c>
      <c r="BI181" s="224">
        <f>IF(N181="nulová",J181,0)</f>
        <v>0</v>
      </c>
      <c r="BJ181" s="13" t="s">
        <v>83</v>
      </c>
      <c r="BK181" s="224">
        <f>ROUND(I181*H181,2)</f>
        <v>0</v>
      </c>
      <c r="BL181" s="13" t="s">
        <v>196</v>
      </c>
      <c r="BM181" s="223" t="s">
        <v>1288</v>
      </c>
    </row>
    <row r="182" s="2" customFormat="1">
      <c r="A182" s="34"/>
      <c r="B182" s="35"/>
      <c r="C182" s="36"/>
      <c r="D182" s="225" t="s">
        <v>199</v>
      </c>
      <c r="E182" s="36"/>
      <c r="F182" s="226" t="s">
        <v>1289</v>
      </c>
      <c r="G182" s="36"/>
      <c r="H182" s="36"/>
      <c r="I182" s="150"/>
      <c r="J182" s="36"/>
      <c r="K182" s="36"/>
      <c r="L182" s="40"/>
      <c r="M182" s="227"/>
      <c r="N182" s="228"/>
      <c r="O182" s="87"/>
      <c r="P182" s="87"/>
      <c r="Q182" s="87"/>
      <c r="R182" s="87"/>
      <c r="S182" s="87"/>
      <c r="T182" s="88"/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T182" s="13" t="s">
        <v>199</v>
      </c>
      <c r="AU182" s="13" t="s">
        <v>76</v>
      </c>
    </row>
    <row r="183" s="2" customFormat="1">
      <c r="A183" s="34"/>
      <c r="B183" s="35"/>
      <c r="C183" s="36"/>
      <c r="D183" s="225" t="s">
        <v>340</v>
      </c>
      <c r="E183" s="36"/>
      <c r="F183" s="229" t="s">
        <v>1290</v>
      </c>
      <c r="G183" s="36"/>
      <c r="H183" s="36"/>
      <c r="I183" s="150"/>
      <c r="J183" s="36"/>
      <c r="K183" s="36"/>
      <c r="L183" s="40"/>
      <c r="M183" s="227"/>
      <c r="N183" s="228"/>
      <c r="O183" s="87"/>
      <c r="P183" s="87"/>
      <c r="Q183" s="87"/>
      <c r="R183" s="87"/>
      <c r="S183" s="87"/>
      <c r="T183" s="88"/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T183" s="13" t="s">
        <v>340</v>
      </c>
      <c r="AU183" s="13" t="s">
        <v>76</v>
      </c>
    </row>
    <row r="184" s="10" customFormat="1">
      <c r="A184" s="10"/>
      <c r="B184" s="230"/>
      <c r="C184" s="231"/>
      <c r="D184" s="225" t="s">
        <v>203</v>
      </c>
      <c r="E184" s="232" t="s">
        <v>1</v>
      </c>
      <c r="F184" s="233" t="s">
        <v>1258</v>
      </c>
      <c r="G184" s="231"/>
      <c r="H184" s="234">
        <v>4.2000000000000002</v>
      </c>
      <c r="I184" s="235"/>
      <c r="J184" s="231"/>
      <c r="K184" s="231"/>
      <c r="L184" s="236"/>
      <c r="M184" s="237"/>
      <c r="N184" s="238"/>
      <c r="O184" s="238"/>
      <c r="P184" s="238"/>
      <c r="Q184" s="238"/>
      <c r="R184" s="238"/>
      <c r="S184" s="238"/>
      <c r="T184" s="239"/>
      <c r="U184" s="10"/>
      <c r="V184" s="10"/>
      <c r="W184" s="10"/>
      <c r="X184" s="10"/>
      <c r="Y184" s="10"/>
      <c r="Z184" s="10"/>
      <c r="AA184" s="10"/>
      <c r="AB184" s="10"/>
      <c r="AC184" s="10"/>
      <c r="AD184" s="10"/>
      <c r="AE184" s="10"/>
      <c r="AT184" s="240" t="s">
        <v>203</v>
      </c>
      <c r="AU184" s="240" t="s">
        <v>76</v>
      </c>
      <c r="AV184" s="10" t="s">
        <v>85</v>
      </c>
      <c r="AW184" s="10" t="s">
        <v>32</v>
      </c>
      <c r="AX184" s="10" t="s">
        <v>83</v>
      </c>
      <c r="AY184" s="240" t="s">
        <v>197</v>
      </c>
    </row>
    <row r="185" s="2" customFormat="1" ht="16.5" customHeight="1">
      <c r="A185" s="34"/>
      <c r="B185" s="35"/>
      <c r="C185" s="211" t="s">
        <v>292</v>
      </c>
      <c r="D185" s="211" t="s">
        <v>192</v>
      </c>
      <c r="E185" s="212" t="s">
        <v>1291</v>
      </c>
      <c r="F185" s="213" t="s">
        <v>1292</v>
      </c>
      <c r="G185" s="214" t="s">
        <v>345</v>
      </c>
      <c r="H185" s="215">
        <v>1.2</v>
      </c>
      <c r="I185" s="216"/>
      <c r="J185" s="217">
        <f>ROUND(I185*H185,2)</f>
        <v>0</v>
      </c>
      <c r="K185" s="218"/>
      <c r="L185" s="40"/>
      <c r="M185" s="219" t="s">
        <v>1</v>
      </c>
      <c r="N185" s="220" t="s">
        <v>41</v>
      </c>
      <c r="O185" s="87"/>
      <c r="P185" s="221">
        <f>O185*H185</f>
        <v>0</v>
      </c>
      <c r="Q185" s="221">
        <v>0</v>
      </c>
      <c r="R185" s="221">
        <f>Q185*H185</f>
        <v>0</v>
      </c>
      <c r="S185" s="221">
        <v>0</v>
      </c>
      <c r="T185" s="222">
        <f>S185*H185</f>
        <v>0</v>
      </c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R185" s="223" t="s">
        <v>196</v>
      </c>
      <c r="AT185" s="223" t="s">
        <v>192</v>
      </c>
      <c r="AU185" s="223" t="s">
        <v>76</v>
      </c>
      <c r="AY185" s="13" t="s">
        <v>197</v>
      </c>
      <c r="BE185" s="224">
        <f>IF(N185="základní",J185,0)</f>
        <v>0</v>
      </c>
      <c r="BF185" s="224">
        <f>IF(N185="snížená",J185,0)</f>
        <v>0</v>
      </c>
      <c r="BG185" s="224">
        <f>IF(N185="zákl. přenesená",J185,0)</f>
        <v>0</v>
      </c>
      <c r="BH185" s="224">
        <f>IF(N185="sníž. přenesená",J185,0)</f>
        <v>0</v>
      </c>
      <c r="BI185" s="224">
        <f>IF(N185="nulová",J185,0)</f>
        <v>0</v>
      </c>
      <c r="BJ185" s="13" t="s">
        <v>83</v>
      </c>
      <c r="BK185" s="224">
        <f>ROUND(I185*H185,2)</f>
        <v>0</v>
      </c>
      <c r="BL185" s="13" t="s">
        <v>196</v>
      </c>
      <c r="BM185" s="223" t="s">
        <v>1293</v>
      </c>
    </row>
    <row r="186" s="2" customFormat="1">
      <c r="A186" s="34"/>
      <c r="B186" s="35"/>
      <c r="C186" s="36"/>
      <c r="D186" s="225" t="s">
        <v>199</v>
      </c>
      <c r="E186" s="36"/>
      <c r="F186" s="226" t="s">
        <v>1294</v>
      </c>
      <c r="G186" s="36"/>
      <c r="H186" s="36"/>
      <c r="I186" s="150"/>
      <c r="J186" s="36"/>
      <c r="K186" s="36"/>
      <c r="L186" s="40"/>
      <c r="M186" s="227"/>
      <c r="N186" s="228"/>
      <c r="O186" s="87"/>
      <c r="P186" s="87"/>
      <c r="Q186" s="87"/>
      <c r="R186" s="87"/>
      <c r="S186" s="87"/>
      <c r="T186" s="88"/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T186" s="13" t="s">
        <v>199</v>
      </c>
      <c r="AU186" s="13" t="s">
        <v>76</v>
      </c>
    </row>
    <row r="187" s="2" customFormat="1">
      <c r="A187" s="34"/>
      <c r="B187" s="35"/>
      <c r="C187" s="36"/>
      <c r="D187" s="225" t="s">
        <v>340</v>
      </c>
      <c r="E187" s="36"/>
      <c r="F187" s="229" t="s">
        <v>1290</v>
      </c>
      <c r="G187" s="36"/>
      <c r="H187" s="36"/>
      <c r="I187" s="150"/>
      <c r="J187" s="36"/>
      <c r="K187" s="36"/>
      <c r="L187" s="40"/>
      <c r="M187" s="227"/>
      <c r="N187" s="228"/>
      <c r="O187" s="87"/>
      <c r="P187" s="87"/>
      <c r="Q187" s="87"/>
      <c r="R187" s="87"/>
      <c r="S187" s="87"/>
      <c r="T187" s="88"/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T187" s="13" t="s">
        <v>340</v>
      </c>
      <c r="AU187" s="13" t="s">
        <v>76</v>
      </c>
    </row>
    <row r="188" s="10" customFormat="1">
      <c r="A188" s="10"/>
      <c r="B188" s="230"/>
      <c r="C188" s="231"/>
      <c r="D188" s="225" t="s">
        <v>203</v>
      </c>
      <c r="E188" s="232" t="s">
        <v>1</v>
      </c>
      <c r="F188" s="233" t="s">
        <v>1263</v>
      </c>
      <c r="G188" s="231"/>
      <c r="H188" s="234">
        <v>1.2</v>
      </c>
      <c r="I188" s="235"/>
      <c r="J188" s="231"/>
      <c r="K188" s="231"/>
      <c r="L188" s="236"/>
      <c r="M188" s="237"/>
      <c r="N188" s="238"/>
      <c r="O188" s="238"/>
      <c r="P188" s="238"/>
      <c r="Q188" s="238"/>
      <c r="R188" s="238"/>
      <c r="S188" s="238"/>
      <c r="T188" s="239"/>
      <c r="U188" s="10"/>
      <c r="V188" s="10"/>
      <c r="W188" s="10"/>
      <c r="X188" s="10"/>
      <c r="Y188" s="10"/>
      <c r="Z188" s="10"/>
      <c r="AA188" s="10"/>
      <c r="AB188" s="10"/>
      <c r="AC188" s="10"/>
      <c r="AD188" s="10"/>
      <c r="AE188" s="10"/>
      <c r="AT188" s="240" t="s">
        <v>203</v>
      </c>
      <c r="AU188" s="240" t="s">
        <v>76</v>
      </c>
      <c r="AV188" s="10" t="s">
        <v>85</v>
      </c>
      <c r="AW188" s="10" t="s">
        <v>32</v>
      </c>
      <c r="AX188" s="10" t="s">
        <v>83</v>
      </c>
      <c r="AY188" s="240" t="s">
        <v>197</v>
      </c>
    </row>
    <row r="189" s="2" customFormat="1" ht="16.5" customHeight="1">
      <c r="A189" s="34"/>
      <c r="B189" s="35"/>
      <c r="C189" s="211" t="s">
        <v>297</v>
      </c>
      <c r="D189" s="211" t="s">
        <v>192</v>
      </c>
      <c r="E189" s="212" t="s">
        <v>1295</v>
      </c>
      <c r="F189" s="213" t="s">
        <v>1296</v>
      </c>
      <c r="G189" s="214" t="s">
        <v>195</v>
      </c>
      <c r="H189" s="215">
        <v>5.5999999999999996</v>
      </c>
      <c r="I189" s="216"/>
      <c r="J189" s="217">
        <f>ROUND(I189*H189,2)</f>
        <v>0</v>
      </c>
      <c r="K189" s="218"/>
      <c r="L189" s="40"/>
      <c r="M189" s="219" t="s">
        <v>1</v>
      </c>
      <c r="N189" s="220" t="s">
        <v>41</v>
      </c>
      <c r="O189" s="87"/>
      <c r="P189" s="221">
        <f>O189*H189</f>
        <v>0</v>
      </c>
      <c r="Q189" s="221">
        <v>0</v>
      </c>
      <c r="R189" s="221">
        <f>Q189*H189</f>
        <v>0</v>
      </c>
      <c r="S189" s="221">
        <v>0</v>
      </c>
      <c r="T189" s="222">
        <f>S189*H189</f>
        <v>0</v>
      </c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R189" s="223" t="s">
        <v>196</v>
      </c>
      <c r="AT189" s="223" t="s">
        <v>192</v>
      </c>
      <c r="AU189" s="223" t="s">
        <v>76</v>
      </c>
      <c r="AY189" s="13" t="s">
        <v>197</v>
      </c>
      <c r="BE189" s="224">
        <f>IF(N189="základní",J189,0)</f>
        <v>0</v>
      </c>
      <c r="BF189" s="224">
        <f>IF(N189="snížená",J189,0)</f>
        <v>0</v>
      </c>
      <c r="BG189" s="224">
        <f>IF(N189="zákl. přenesená",J189,0)</f>
        <v>0</v>
      </c>
      <c r="BH189" s="224">
        <f>IF(N189="sníž. přenesená",J189,0)</f>
        <v>0</v>
      </c>
      <c r="BI189" s="224">
        <f>IF(N189="nulová",J189,0)</f>
        <v>0</v>
      </c>
      <c r="BJ189" s="13" t="s">
        <v>83</v>
      </c>
      <c r="BK189" s="224">
        <f>ROUND(I189*H189,2)</f>
        <v>0</v>
      </c>
      <c r="BL189" s="13" t="s">
        <v>196</v>
      </c>
      <c r="BM189" s="223" t="s">
        <v>1297</v>
      </c>
    </row>
    <row r="190" s="2" customFormat="1">
      <c r="A190" s="34"/>
      <c r="B190" s="35"/>
      <c r="C190" s="36"/>
      <c r="D190" s="225" t="s">
        <v>199</v>
      </c>
      <c r="E190" s="36"/>
      <c r="F190" s="226" t="s">
        <v>1298</v>
      </c>
      <c r="G190" s="36"/>
      <c r="H190" s="36"/>
      <c r="I190" s="150"/>
      <c r="J190" s="36"/>
      <c r="K190" s="36"/>
      <c r="L190" s="40"/>
      <c r="M190" s="227"/>
      <c r="N190" s="228"/>
      <c r="O190" s="87"/>
      <c r="P190" s="87"/>
      <c r="Q190" s="87"/>
      <c r="R190" s="87"/>
      <c r="S190" s="87"/>
      <c r="T190" s="88"/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T190" s="13" t="s">
        <v>199</v>
      </c>
      <c r="AU190" s="13" t="s">
        <v>76</v>
      </c>
    </row>
    <row r="191" s="2" customFormat="1">
      <c r="A191" s="34"/>
      <c r="B191" s="35"/>
      <c r="C191" s="36"/>
      <c r="D191" s="225" t="s">
        <v>340</v>
      </c>
      <c r="E191" s="36"/>
      <c r="F191" s="229" t="s">
        <v>1290</v>
      </c>
      <c r="G191" s="36"/>
      <c r="H191" s="36"/>
      <c r="I191" s="150"/>
      <c r="J191" s="36"/>
      <c r="K191" s="36"/>
      <c r="L191" s="40"/>
      <c r="M191" s="227"/>
      <c r="N191" s="228"/>
      <c r="O191" s="87"/>
      <c r="P191" s="87"/>
      <c r="Q191" s="87"/>
      <c r="R191" s="87"/>
      <c r="S191" s="87"/>
      <c r="T191" s="88"/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T191" s="13" t="s">
        <v>340</v>
      </c>
      <c r="AU191" s="13" t="s">
        <v>76</v>
      </c>
    </row>
    <row r="192" s="10" customFormat="1">
      <c r="A192" s="10"/>
      <c r="B192" s="230"/>
      <c r="C192" s="231"/>
      <c r="D192" s="225" t="s">
        <v>203</v>
      </c>
      <c r="E192" s="232" t="s">
        <v>1</v>
      </c>
      <c r="F192" s="233" t="s">
        <v>1268</v>
      </c>
      <c r="G192" s="231"/>
      <c r="H192" s="234">
        <v>5.5999999999999996</v>
      </c>
      <c r="I192" s="235"/>
      <c r="J192" s="231"/>
      <c r="K192" s="231"/>
      <c r="L192" s="236"/>
      <c r="M192" s="237"/>
      <c r="N192" s="238"/>
      <c r="O192" s="238"/>
      <c r="P192" s="238"/>
      <c r="Q192" s="238"/>
      <c r="R192" s="238"/>
      <c r="S192" s="238"/>
      <c r="T192" s="239"/>
      <c r="U192" s="10"/>
      <c r="V192" s="10"/>
      <c r="W192" s="10"/>
      <c r="X192" s="10"/>
      <c r="Y192" s="10"/>
      <c r="Z192" s="10"/>
      <c r="AA192" s="10"/>
      <c r="AB192" s="10"/>
      <c r="AC192" s="10"/>
      <c r="AD192" s="10"/>
      <c r="AE192" s="10"/>
      <c r="AT192" s="240" t="s">
        <v>203</v>
      </c>
      <c r="AU192" s="240" t="s">
        <v>76</v>
      </c>
      <c r="AV192" s="10" t="s">
        <v>85</v>
      </c>
      <c r="AW192" s="10" t="s">
        <v>32</v>
      </c>
      <c r="AX192" s="10" t="s">
        <v>83</v>
      </c>
      <c r="AY192" s="240" t="s">
        <v>197</v>
      </c>
    </row>
    <row r="193" s="2" customFormat="1" ht="21.75" customHeight="1">
      <c r="A193" s="34"/>
      <c r="B193" s="35"/>
      <c r="C193" s="211" t="s">
        <v>304</v>
      </c>
      <c r="D193" s="211" t="s">
        <v>192</v>
      </c>
      <c r="E193" s="212" t="s">
        <v>1180</v>
      </c>
      <c r="F193" s="213" t="s">
        <v>1181</v>
      </c>
      <c r="G193" s="214" t="s">
        <v>345</v>
      </c>
      <c r="H193" s="215">
        <v>19.219999999999999</v>
      </c>
      <c r="I193" s="216"/>
      <c r="J193" s="217">
        <f>ROUND(I193*H193,2)</f>
        <v>0</v>
      </c>
      <c r="K193" s="218"/>
      <c r="L193" s="40"/>
      <c r="M193" s="219" t="s">
        <v>1</v>
      </c>
      <c r="N193" s="220" t="s">
        <v>41</v>
      </c>
      <c r="O193" s="87"/>
      <c r="P193" s="221">
        <f>O193*H193</f>
        <v>0</v>
      </c>
      <c r="Q193" s="221">
        <v>0</v>
      </c>
      <c r="R193" s="221">
        <f>Q193*H193</f>
        <v>0</v>
      </c>
      <c r="S193" s="221">
        <v>0</v>
      </c>
      <c r="T193" s="222">
        <f>S193*H193</f>
        <v>0</v>
      </c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R193" s="223" t="s">
        <v>196</v>
      </c>
      <c r="AT193" s="223" t="s">
        <v>192</v>
      </c>
      <c r="AU193" s="223" t="s">
        <v>76</v>
      </c>
      <c r="AY193" s="13" t="s">
        <v>197</v>
      </c>
      <c r="BE193" s="224">
        <f>IF(N193="základní",J193,0)</f>
        <v>0</v>
      </c>
      <c r="BF193" s="224">
        <f>IF(N193="snížená",J193,0)</f>
        <v>0</v>
      </c>
      <c r="BG193" s="224">
        <f>IF(N193="zákl. přenesená",J193,0)</f>
        <v>0</v>
      </c>
      <c r="BH193" s="224">
        <f>IF(N193="sníž. přenesená",J193,0)</f>
        <v>0</v>
      </c>
      <c r="BI193" s="224">
        <f>IF(N193="nulová",J193,0)</f>
        <v>0</v>
      </c>
      <c r="BJ193" s="13" t="s">
        <v>83</v>
      </c>
      <c r="BK193" s="224">
        <f>ROUND(I193*H193,2)</f>
        <v>0</v>
      </c>
      <c r="BL193" s="13" t="s">
        <v>196</v>
      </c>
      <c r="BM193" s="223" t="s">
        <v>1299</v>
      </c>
    </row>
    <row r="194" s="2" customFormat="1">
      <c r="A194" s="34"/>
      <c r="B194" s="35"/>
      <c r="C194" s="36"/>
      <c r="D194" s="225" t="s">
        <v>199</v>
      </c>
      <c r="E194" s="36"/>
      <c r="F194" s="226" t="s">
        <v>1183</v>
      </c>
      <c r="G194" s="36"/>
      <c r="H194" s="36"/>
      <c r="I194" s="150"/>
      <c r="J194" s="36"/>
      <c r="K194" s="36"/>
      <c r="L194" s="40"/>
      <c r="M194" s="227"/>
      <c r="N194" s="228"/>
      <c r="O194" s="87"/>
      <c r="P194" s="87"/>
      <c r="Q194" s="87"/>
      <c r="R194" s="87"/>
      <c r="S194" s="87"/>
      <c r="T194" s="88"/>
      <c r="U194" s="34"/>
      <c r="V194" s="34"/>
      <c r="W194" s="34"/>
      <c r="X194" s="34"/>
      <c r="Y194" s="34"/>
      <c r="Z194" s="34"/>
      <c r="AA194" s="34"/>
      <c r="AB194" s="34"/>
      <c r="AC194" s="34"/>
      <c r="AD194" s="34"/>
      <c r="AE194" s="34"/>
      <c r="AT194" s="13" t="s">
        <v>199</v>
      </c>
      <c r="AU194" s="13" t="s">
        <v>76</v>
      </c>
    </row>
    <row r="195" s="2" customFormat="1">
      <c r="A195" s="34"/>
      <c r="B195" s="35"/>
      <c r="C195" s="36"/>
      <c r="D195" s="225" t="s">
        <v>340</v>
      </c>
      <c r="E195" s="36"/>
      <c r="F195" s="229" t="s">
        <v>1184</v>
      </c>
      <c r="G195" s="36"/>
      <c r="H195" s="36"/>
      <c r="I195" s="150"/>
      <c r="J195" s="36"/>
      <c r="K195" s="36"/>
      <c r="L195" s="40"/>
      <c r="M195" s="227"/>
      <c r="N195" s="228"/>
      <c r="O195" s="87"/>
      <c r="P195" s="87"/>
      <c r="Q195" s="87"/>
      <c r="R195" s="87"/>
      <c r="S195" s="87"/>
      <c r="T195" s="88"/>
      <c r="U195" s="34"/>
      <c r="V195" s="34"/>
      <c r="W195" s="34"/>
      <c r="X195" s="34"/>
      <c r="Y195" s="34"/>
      <c r="Z195" s="34"/>
      <c r="AA195" s="34"/>
      <c r="AB195" s="34"/>
      <c r="AC195" s="34"/>
      <c r="AD195" s="34"/>
      <c r="AE195" s="34"/>
      <c r="AT195" s="13" t="s">
        <v>340</v>
      </c>
      <c r="AU195" s="13" t="s">
        <v>76</v>
      </c>
    </row>
    <row r="196" s="10" customFormat="1">
      <c r="A196" s="10"/>
      <c r="B196" s="230"/>
      <c r="C196" s="231"/>
      <c r="D196" s="225" t="s">
        <v>203</v>
      </c>
      <c r="E196" s="232" t="s">
        <v>1</v>
      </c>
      <c r="F196" s="233" t="s">
        <v>1272</v>
      </c>
      <c r="G196" s="231"/>
      <c r="H196" s="234">
        <v>10.220000000000001</v>
      </c>
      <c r="I196" s="235"/>
      <c r="J196" s="231"/>
      <c r="K196" s="231"/>
      <c r="L196" s="236"/>
      <c r="M196" s="237"/>
      <c r="N196" s="238"/>
      <c r="O196" s="238"/>
      <c r="P196" s="238"/>
      <c r="Q196" s="238"/>
      <c r="R196" s="238"/>
      <c r="S196" s="238"/>
      <c r="T196" s="239"/>
      <c r="U196" s="10"/>
      <c r="V196" s="10"/>
      <c r="W196" s="10"/>
      <c r="X196" s="10"/>
      <c r="Y196" s="10"/>
      <c r="Z196" s="10"/>
      <c r="AA196" s="10"/>
      <c r="AB196" s="10"/>
      <c r="AC196" s="10"/>
      <c r="AD196" s="10"/>
      <c r="AE196" s="10"/>
      <c r="AT196" s="240" t="s">
        <v>203</v>
      </c>
      <c r="AU196" s="240" t="s">
        <v>76</v>
      </c>
      <c r="AV196" s="10" t="s">
        <v>85</v>
      </c>
      <c r="AW196" s="10" t="s">
        <v>32</v>
      </c>
      <c r="AX196" s="10" t="s">
        <v>76</v>
      </c>
      <c r="AY196" s="240" t="s">
        <v>197</v>
      </c>
    </row>
    <row r="197" s="10" customFormat="1">
      <c r="A197" s="10"/>
      <c r="B197" s="230"/>
      <c r="C197" s="231"/>
      <c r="D197" s="225" t="s">
        <v>203</v>
      </c>
      <c r="E197" s="232" t="s">
        <v>1</v>
      </c>
      <c r="F197" s="233" t="s">
        <v>1273</v>
      </c>
      <c r="G197" s="231"/>
      <c r="H197" s="234">
        <v>9</v>
      </c>
      <c r="I197" s="235"/>
      <c r="J197" s="231"/>
      <c r="K197" s="231"/>
      <c r="L197" s="236"/>
      <c r="M197" s="237"/>
      <c r="N197" s="238"/>
      <c r="O197" s="238"/>
      <c r="P197" s="238"/>
      <c r="Q197" s="238"/>
      <c r="R197" s="238"/>
      <c r="S197" s="238"/>
      <c r="T197" s="239"/>
      <c r="U197" s="10"/>
      <c r="V197" s="10"/>
      <c r="W197" s="10"/>
      <c r="X197" s="10"/>
      <c r="Y197" s="10"/>
      <c r="Z197" s="10"/>
      <c r="AA197" s="10"/>
      <c r="AB197" s="10"/>
      <c r="AC197" s="10"/>
      <c r="AD197" s="10"/>
      <c r="AE197" s="10"/>
      <c r="AT197" s="240" t="s">
        <v>203</v>
      </c>
      <c r="AU197" s="240" t="s">
        <v>76</v>
      </c>
      <c r="AV197" s="10" t="s">
        <v>85</v>
      </c>
      <c r="AW197" s="10" t="s">
        <v>32</v>
      </c>
      <c r="AX197" s="10" t="s">
        <v>76</v>
      </c>
      <c r="AY197" s="240" t="s">
        <v>197</v>
      </c>
    </row>
    <row r="198" s="11" customFormat="1">
      <c r="A198" s="11"/>
      <c r="B198" s="241"/>
      <c r="C198" s="242"/>
      <c r="D198" s="225" t="s">
        <v>203</v>
      </c>
      <c r="E198" s="243" t="s">
        <v>1</v>
      </c>
      <c r="F198" s="244" t="s">
        <v>206</v>
      </c>
      <c r="G198" s="242"/>
      <c r="H198" s="245">
        <v>19.219999999999999</v>
      </c>
      <c r="I198" s="246"/>
      <c r="J198" s="242"/>
      <c r="K198" s="242"/>
      <c r="L198" s="247"/>
      <c r="M198" s="248"/>
      <c r="N198" s="249"/>
      <c r="O198" s="249"/>
      <c r="P198" s="249"/>
      <c r="Q198" s="249"/>
      <c r="R198" s="249"/>
      <c r="S198" s="249"/>
      <c r="T198" s="250"/>
      <c r="U198" s="11"/>
      <c r="V198" s="11"/>
      <c r="W198" s="11"/>
      <c r="X198" s="11"/>
      <c r="Y198" s="11"/>
      <c r="Z198" s="11"/>
      <c r="AA198" s="11"/>
      <c r="AB198" s="11"/>
      <c r="AC198" s="11"/>
      <c r="AD198" s="11"/>
      <c r="AE198" s="11"/>
      <c r="AT198" s="251" t="s">
        <v>203</v>
      </c>
      <c r="AU198" s="251" t="s">
        <v>76</v>
      </c>
      <c r="AV198" s="11" t="s">
        <v>196</v>
      </c>
      <c r="AW198" s="11" t="s">
        <v>32</v>
      </c>
      <c r="AX198" s="11" t="s">
        <v>83</v>
      </c>
      <c r="AY198" s="251" t="s">
        <v>197</v>
      </c>
    </row>
    <row r="199" s="2" customFormat="1" ht="16.5" customHeight="1">
      <c r="A199" s="34"/>
      <c r="B199" s="35"/>
      <c r="C199" s="252" t="s">
        <v>7</v>
      </c>
      <c r="D199" s="252" t="s">
        <v>237</v>
      </c>
      <c r="E199" s="253" t="s">
        <v>1185</v>
      </c>
      <c r="F199" s="254" t="s">
        <v>1186</v>
      </c>
      <c r="G199" s="255" t="s">
        <v>307</v>
      </c>
      <c r="H199" s="256">
        <v>2.1139999999999999</v>
      </c>
      <c r="I199" s="257"/>
      <c r="J199" s="258">
        <f>ROUND(I199*H199,2)</f>
        <v>0</v>
      </c>
      <c r="K199" s="259"/>
      <c r="L199" s="260"/>
      <c r="M199" s="261" t="s">
        <v>1</v>
      </c>
      <c r="N199" s="262" t="s">
        <v>41</v>
      </c>
      <c r="O199" s="87"/>
      <c r="P199" s="221">
        <f>O199*H199</f>
        <v>0</v>
      </c>
      <c r="Q199" s="221">
        <v>1</v>
      </c>
      <c r="R199" s="221">
        <f>Q199*H199</f>
        <v>2.1139999999999999</v>
      </c>
      <c r="S199" s="221">
        <v>0</v>
      </c>
      <c r="T199" s="222">
        <f>S199*H199</f>
        <v>0</v>
      </c>
      <c r="U199" s="34"/>
      <c r="V199" s="34"/>
      <c r="W199" s="34"/>
      <c r="X199" s="34"/>
      <c r="Y199" s="34"/>
      <c r="Z199" s="34"/>
      <c r="AA199" s="34"/>
      <c r="AB199" s="34"/>
      <c r="AC199" s="34"/>
      <c r="AD199" s="34"/>
      <c r="AE199" s="34"/>
      <c r="AR199" s="223" t="s">
        <v>243</v>
      </c>
      <c r="AT199" s="223" t="s">
        <v>237</v>
      </c>
      <c r="AU199" s="223" t="s">
        <v>76</v>
      </c>
      <c r="AY199" s="13" t="s">
        <v>197</v>
      </c>
      <c r="BE199" s="224">
        <f>IF(N199="základní",J199,0)</f>
        <v>0</v>
      </c>
      <c r="BF199" s="224">
        <f>IF(N199="snížená",J199,0)</f>
        <v>0</v>
      </c>
      <c r="BG199" s="224">
        <f>IF(N199="zákl. přenesená",J199,0)</f>
        <v>0</v>
      </c>
      <c r="BH199" s="224">
        <f>IF(N199="sníž. přenesená",J199,0)</f>
        <v>0</v>
      </c>
      <c r="BI199" s="224">
        <f>IF(N199="nulová",J199,0)</f>
        <v>0</v>
      </c>
      <c r="BJ199" s="13" t="s">
        <v>83</v>
      </c>
      <c r="BK199" s="224">
        <f>ROUND(I199*H199,2)</f>
        <v>0</v>
      </c>
      <c r="BL199" s="13" t="s">
        <v>196</v>
      </c>
      <c r="BM199" s="223" t="s">
        <v>1300</v>
      </c>
    </row>
    <row r="200" s="2" customFormat="1">
      <c r="A200" s="34"/>
      <c r="B200" s="35"/>
      <c r="C200" s="36"/>
      <c r="D200" s="225" t="s">
        <v>199</v>
      </c>
      <c r="E200" s="36"/>
      <c r="F200" s="226" t="s">
        <v>1186</v>
      </c>
      <c r="G200" s="36"/>
      <c r="H200" s="36"/>
      <c r="I200" s="150"/>
      <c r="J200" s="36"/>
      <c r="K200" s="36"/>
      <c r="L200" s="40"/>
      <c r="M200" s="227"/>
      <c r="N200" s="228"/>
      <c r="O200" s="87"/>
      <c r="P200" s="87"/>
      <c r="Q200" s="87"/>
      <c r="R200" s="87"/>
      <c r="S200" s="87"/>
      <c r="T200" s="88"/>
      <c r="U200" s="34"/>
      <c r="V200" s="34"/>
      <c r="W200" s="34"/>
      <c r="X200" s="34"/>
      <c r="Y200" s="34"/>
      <c r="Z200" s="34"/>
      <c r="AA200" s="34"/>
      <c r="AB200" s="34"/>
      <c r="AC200" s="34"/>
      <c r="AD200" s="34"/>
      <c r="AE200" s="34"/>
      <c r="AT200" s="13" t="s">
        <v>199</v>
      </c>
      <c r="AU200" s="13" t="s">
        <v>76</v>
      </c>
    </row>
    <row r="201" s="10" customFormat="1">
      <c r="A201" s="10"/>
      <c r="B201" s="230"/>
      <c r="C201" s="231"/>
      <c r="D201" s="225" t="s">
        <v>203</v>
      </c>
      <c r="E201" s="232" t="s">
        <v>1</v>
      </c>
      <c r="F201" s="233" t="s">
        <v>1301</v>
      </c>
      <c r="G201" s="231"/>
      <c r="H201" s="234">
        <v>2.1139999999999999</v>
      </c>
      <c r="I201" s="235"/>
      <c r="J201" s="231"/>
      <c r="K201" s="231"/>
      <c r="L201" s="236"/>
      <c r="M201" s="237"/>
      <c r="N201" s="238"/>
      <c r="O201" s="238"/>
      <c r="P201" s="238"/>
      <c r="Q201" s="238"/>
      <c r="R201" s="238"/>
      <c r="S201" s="238"/>
      <c r="T201" s="239"/>
      <c r="U201" s="10"/>
      <c r="V201" s="10"/>
      <c r="W201" s="10"/>
      <c r="X201" s="10"/>
      <c r="Y201" s="10"/>
      <c r="Z201" s="10"/>
      <c r="AA201" s="10"/>
      <c r="AB201" s="10"/>
      <c r="AC201" s="10"/>
      <c r="AD201" s="10"/>
      <c r="AE201" s="10"/>
      <c r="AT201" s="240" t="s">
        <v>203</v>
      </c>
      <c r="AU201" s="240" t="s">
        <v>76</v>
      </c>
      <c r="AV201" s="10" t="s">
        <v>85</v>
      </c>
      <c r="AW201" s="10" t="s">
        <v>32</v>
      </c>
      <c r="AX201" s="10" t="s">
        <v>83</v>
      </c>
      <c r="AY201" s="240" t="s">
        <v>197</v>
      </c>
    </row>
    <row r="202" s="2" customFormat="1" ht="16.5" customHeight="1">
      <c r="A202" s="34"/>
      <c r="B202" s="35"/>
      <c r="C202" s="252" t="s">
        <v>316</v>
      </c>
      <c r="D202" s="252" t="s">
        <v>237</v>
      </c>
      <c r="E202" s="253" t="s">
        <v>1188</v>
      </c>
      <c r="F202" s="254" t="s">
        <v>1189</v>
      </c>
      <c r="G202" s="255" t="s">
        <v>307</v>
      </c>
      <c r="H202" s="256">
        <v>4.2279999999999998</v>
      </c>
      <c r="I202" s="257"/>
      <c r="J202" s="258">
        <f>ROUND(I202*H202,2)</f>
        <v>0</v>
      </c>
      <c r="K202" s="259"/>
      <c r="L202" s="260"/>
      <c r="M202" s="261" t="s">
        <v>1</v>
      </c>
      <c r="N202" s="262" t="s">
        <v>41</v>
      </c>
      <c r="O202" s="87"/>
      <c r="P202" s="221">
        <f>O202*H202</f>
        <v>0</v>
      </c>
      <c r="Q202" s="221">
        <v>1</v>
      </c>
      <c r="R202" s="221">
        <f>Q202*H202</f>
        <v>4.2279999999999998</v>
      </c>
      <c r="S202" s="221">
        <v>0</v>
      </c>
      <c r="T202" s="222">
        <f>S202*H202</f>
        <v>0</v>
      </c>
      <c r="U202" s="34"/>
      <c r="V202" s="34"/>
      <c r="W202" s="34"/>
      <c r="X202" s="34"/>
      <c r="Y202" s="34"/>
      <c r="Z202" s="34"/>
      <c r="AA202" s="34"/>
      <c r="AB202" s="34"/>
      <c r="AC202" s="34"/>
      <c r="AD202" s="34"/>
      <c r="AE202" s="34"/>
      <c r="AR202" s="223" t="s">
        <v>243</v>
      </c>
      <c r="AT202" s="223" t="s">
        <v>237</v>
      </c>
      <c r="AU202" s="223" t="s">
        <v>76</v>
      </c>
      <c r="AY202" s="13" t="s">
        <v>197</v>
      </c>
      <c r="BE202" s="224">
        <f>IF(N202="základní",J202,0)</f>
        <v>0</v>
      </c>
      <c r="BF202" s="224">
        <f>IF(N202="snížená",J202,0)</f>
        <v>0</v>
      </c>
      <c r="BG202" s="224">
        <f>IF(N202="zákl. přenesená",J202,0)</f>
        <v>0</v>
      </c>
      <c r="BH202" s="224">
        <f>IF(N202="sníž. přenesená",J202,0)</f>
        <v>0</v>
      </c>
      <c r="BI202" s="224">
        <f>IF(N202="nulová",J202,0)</f>
        <v>0</v>
      </c>
      <c r="BJ202" s="13" t="s">
        <v>83</v>
      </c>
      <c r="BK202" s="224">
        <f>ROUND(I202*H202,2)</f>
        <v>0</v>
      </c>
      <c r="BL202" s="13" t="s">
        <v>196</v>
      </c>
      <c r="BM202" s="223" t="s">
        <v>1302</v>
      </c>
    </row>
    <row r="203" s="2" customFormat="1">
      <c r="A203" s="34"/>
      <c r="B203" s="35"/>
      <c r="C203" s="36"/>
      <c r="D203" s="225" t="s">
        <v>199</v>
      </c>
      <c r="E203" s="36"/>
      <c r="F203" s="226" t="s">
        <v>1189</v>
      </c>
      <c r="G203" s="36"/>
      <c r="H203" s="36"/>
      <c r="I203" s="150"/>
      <c r="J203" s="36"/>
      <c r="K203" s="36"/>
      <c r="L203" s="40"/>
      <c r="M203" s="227"/>
      <c r="N203" s="228"/>
      <c r="O203" s="87"/>
      <c r="P203" s="87"/>
      <c r="Q203" s="87"/>
      <c r="R203" s="87"/>
      <c r="S203" s="87"/>
      <c r="T203" s="88"/>
      <c r="U203" s="34"/>
      <c r="V203" s="34"/>
      <c r="W203" s="34"/>
      <c r="X203" s="34"/>
      <c r="Y203" s="34"/>
      <c r="Z203" s="34"/>
      <c r="AA203" s="34"/>
      <c r="AB203" s="34"/>
      <c r="AC203" s="34"/>
      <c r="AD203" s="34"/>
      <c r="AE203" s="34"/>
      <c r="AT203" s="13" t="s">
        <v>199</v>
      </c>
      <c r="AU203" s="13" t="s">
        <v>76</v>
      </c>
    </row>
    <row r="204" s="10" customFormat="1">
      <c r="A204" s="10"/>
      <c r="B204" s="230"/>
      <c r="C204" s="231"/>
      <c r="D204" s="225" t="s">
        <v>203</v>
      </c>
      <c r="E204" s="232" t="s">
        <v>1</v>
      </c>
      <c r="F204" s="233" t="s">
        <v>1303</v>
      </c>
      <c r="G204" s="231"/>
      <c r="H204" s="234">
        <v>4.2279999999999998</v>
      </c>
      <c r="I204" s="235"/>
      <c r="J204" s="231"/>
      <c r="K204" s="231"/>
      <c r="L204" s="236"/>
      <c r="M204" s="237"/>
      <c r="N204" s="238"/>
      <c r="O204" s="238"/>
      <c r="P204" s="238"/>
      <c r="Q204" s="238"/>
      <c r="R204" s="238"/>
      <c r="S204" s="238"/>
      <c r="T204" s="239"/>
      <c r="U204" s="10"/>
      <c r="V204" s="10"/>
      <c r="W204" s="10"/>
      <c r="X204" s="10"/>
      <c r="Y204" s="10"/>
      <c r="Z204" s="10"/>
      <c r="AA204" s="10"/>
      <c r="AB204" s="10"/>
      <c r="AC204" s="10"/>
      <c r="AD204" s="10"/>
      <c r="AE204" s="10"/>
      <c r="AT204" s="240" t="s">
        <v>203</v>
      </c>
      <c r="AU204" s="240" t="s">
        <v>76</v>
      </c>
      <c r="AV204" s="10" t="s">
        <v>85</v>
      </c>
      <c r="AW204" s="10" t="s">
        <v>32</v>
      </c>
      <c r="AX204" s="10" t="s">
        <v>83</v>
      </c>
      <c r="AY204" s="240" t="s">
        <v>197</v>
      </c>
    </row>
    <row r="205" s="2" customFormat="1" ht="16.5" customHeight="1">
      <c r="A205" s="34"/>
      <c r="B205" s="35"/>
      <c r="C205" s="252" t="s">
        <v>323</v>
      </c>
      <c r="D205" s="252" t="s">
        <v>237</v>
      </c>
      <c r="E205" s="253" t="s">
        <v>1191</v>
      </c>
      <c r="F205" s="254" t="s">
        <v>1192</v>
      </c>
      <c r="G205" s="255" t="s">
        <v>307</v>
      </c>
      <c r="H205" s="256">
        <v>2.1139999999999999</v>
      </c>
      <c r="I205" s="257"/>
      <c r="J205" s="258">
        <f>ROUND(I205*H205,2)</f>
        <v>0</v>
      </c>
      <c r="K205" s="259"/>
      <c r="L205" s="260"/>
      <c r="M205" s="261" t="s">
        <v>1</v>
      </c>
      <c r="N205" s="262" t="s">
        <v>41</v>
      </c>
      <c r="O205" s="87"/>
      <c r="P205" s="221">
        <f>O205*H205</f>
        <v>0</v>
      </c>
      <c r="Q205" s="221">
        <v>1</v>
      </c>
      <c r="R205" s="221">
        <f>Q205*H205</f>
        <v>2.1139999999999999</v>
      </c>
      <c r="S205" s="221">
        <v>0</v>
      </c>
      <c r="T205" s="222">
        <f>S205*H205</f>
        <v>0</v>
      </c>
      <c r="U205" s="34"/>
      <c r="V205" s="34"/>
      <c r="W205" s="34"/>
      <c r="X205" s="34"/>
      <c r="Y205" s="34"/>
      <c r="Z205" s="34"/>
      <c r="AA205" s="34"/>
      <c r="AB205" s="34"/>
      <c r="AC205" s="34"/>
      <c r="AD205" s="34"/>
      <c r="AE205" s="34"/>
      <c r="AR205" s="223" t="s">
        <v>243</v>
      </c>
      <c r="AT205" s="223" t="s">
        <v>237</v>
      </c>
      <c r="AU205" s="223" t="s">
        <v>76</v>
      </c>
      <c r="AY205" s="13" t="s">
        <v>197</v>
      </c>
      <c r="BE205" s="224">
        <f>IF(N205="základní",J205,0)</f>
        <v>0</v>
      </c>
      <c r="BF205" s="224">
        <f>IF(N205="snížená",J205,0)</f>
        <v>0</v>
      </c>
      <c r="BG205" s="224">
        <f>IF(N205="zákl. přenesená",J205,0)</f>
        <v>0</v>
      </c>
      <c r="BH205" s="224">
        <f>IF(N205="sníž. přenesená",J205,0)</f>
        <v>0</v>
      </c>
      <c r="BI205" s="224">
        <f>IF(N205="nulová",J205,0)</f>
        <v>0</v>
      </c>
      <c r="BJ205" s="13" t="s">
        <v>83</v>
      </c>
      <c r="BK205" s="224">
        <f>ROUND(I205*H205,2)</f>
        <v>0</v>
      </c>
      <c r="BL205" s="13" t="s">
        <v>196</v>
      </c>
      <c r="BM205" s="223" t="s">
        <v>1304</v>
      </c>
    </row>
    <row r="206" s="2" customFormat="1">
      <c r="A206" s="34"/>
      <c r="B206" s="35"/>
      <c r="C206" s="36"/>
      <c r="D206" s="225" t="s">
        <v>199</v>
      </c>
      <c r="E206" s="36"/>
      <c r="F206" s="226" t="s">
        <v>1192</v>
      </c>
      <c r="G206" s="36"/>
      <c r="H206" s="36"/>
      <c r="I206" s="150"/>
      <c r="J206" s="36"/>
      <c r="K206" s="36"/>
      <c r="L206" s="40"/>
      <c r="M206" s="227"/>
      <c r="N206" s="228"/>
      <c r="O206" s="87"/>
      <c r="P206" s="87"/>
      <c r="Q206" s="87"/>
      <c r="R206" s="87"/>
      <c r="S206" s="87"/>
      <c r="T206" s="88"/>
      <c r="U206" s="34"/>
      <c r="V206" s="34"/>
      <c r="W206" s="34"/>
      <c r="X206" s="34"/>
      <c r="Y206" s="34"/>
      <c r="Z206" s="34"/>
      <c r="AA206" s="34"/>
      <c r="AB206" s="34"/>
      <c r="AC206" s="34"/>
      <c r="AD206" s="34"/>
      <c r="AE206" s="34"/>
      <c r="AT206" s="13" t="s">
        <v>199</v>
      </c>
      <c r="AU206" s="13" t="s">
        <v>76</v>
      </c>
    </row>
    <row r="207" s="10" customFormat="1">
      <c r="A207" s="10"/>
      <c r="B207" s="230"/>
      <c r="C207" s="231"/>
      <c r="D207" s="225" t="s">
        <v>203</v>
      </c>
      <c r="E207" s="232" t="s">
        <v>1</v>
      </c>
      <c r="F207" s="233" t="s">
        <v>1301</v>
      </c>
      <c r="G207" s="231"/>
      <c r="H207" s="234">
        <v>2.1139999999999999</v>
      </c>
      <c r="I207" s="235"/>
      <c r="J207" s="231"/>
      <c r="K207" s="231"/>
      <c r="L207" s="236"/>
      <c r="M207" s="237"/>
      <c r="N207" s="238"/>
      <c r="O207" s="238"/>
      <c r="P207" s="238"/>
      <c r="Q207" s="238"/>
      <c r="R207" s="238"/>
      <c r="S207" s="238"/>
      <c r="T207" s="239"/>
      <c r="U207" s="10"/>
      <c r="V207" s="10"/>
      <c r="W207" s="10"/>
      <c r="X207" s="10"/>
      <c r="Y207" s="10"/>
      <c r="Z207" s="10"/>
      <c r="AA207" s="10"/>
      <c r="AB207" s="10"/>
      <c r="AC207" s="10"/>
      <c r="AD207" s="10"/>
      <c r="AE207" s="10"/>
      <c r="AT207" s="240" t="s">
        <v>203</v>
      </c>
      <c r="AU207" s="240" t="s">
        <v>76</v>
      </c>
      <c r="AV207" s="10" t="s">
        <v>85</v>
      </c>
      <c r="AW207" s="10" t="s">
        <v>32</v>
      </c>
      <c r="AX207" s="10" t="s">
        <v>83</v>
      </c>
      <c r="AY207" s="240" t="s">
        <v>197</v>
      </c>
    </row>
    <row r="208" s="2" customFormat="1" ht="16.5" customHeight="1">
      <c r="A208" s="34"/>
      <c r="B208" s="35"/>
      <c r="C208" s="211" t="s">
        <v>330</v>
      </c>
      <c r="D208" s="211" t="s">
        <v>192</v>
      </c>
      <c r="E208" s="212" t="s">
        <v>1194</v>
      </c>
      <c r="F208" s="213" t="s">
        <v>1195</v>
      </c>
      <c r="G208" s="214" t="s">
        <v>195</v>
      </c>
      <c r="H208" s="215">
        <v>32.399999999999999</v>
      </c>
      <c r="I208" s="216"/>
      <c r="J208" s="217">
        <f>ROUND(I208*H208,2)</f>
        <v>0</v>
      </c>
      <c r="K208" s="218"/>
      <c r="L208" s="40"/>
      <c r="M208" s="219" t="s">
        <v>1</v>
      </c>
      <c r="N208" s="220" t="s">
        <v>41</v>
      </c>
      <c r="O208" s="87"/>
      <c r="P208" s="221">
        <f>O208*H208</f>
        <v>0</v>
      </c>
      <c r="Q208" s="221">
        <v>0</v>
      </c>
      <c r="R208" s="221">
        <f>Q208*H208</f>
        <v>0</v>
      </c>
      <c r="S208" s="221">
        <v>0</v>
      </c>
      <c r="T208" s="222">
        <f>S208*H208</f>
        <v>0</v>
      </c>
      <c r="U208" s="34"/>
      <c r="V208" s="34"/>
      <c r="W208" s="34"/>
      <c r="X208" s="34"/>
      <c r="Y208" s="34"/>
      <c r="Z208" s="34"/>
      <c r="AA208" s="34"/>
      <c r="AB208" s="34"/>
      <c r="AC208" s="34"/>
      <c r="AD208" s="34"/>
      <c r="AE208" s="34"/>
      <c r="AR208" s="223" t="s">
        <v>196</v>
      </c>
      <c r="AT208" s="223" t="s">
        <v>192</v>
      </c>
      <c r="AU208" s="223" t="s">
        <v>76</v>
      </c>
      <c r="AY208" s="13" t="s">
        <v>197</v>
      </c>
      <c r="BE208" s="224">
        <f>IF(N208="základní",J208,0)</f>
        <v>0</v>
      </c>
      <c r="BF208" s="224">
        <f>IF(N208="snížená",J208,0)</f>
        <v>0</v>
      </c>
      <c r="BG208" s="224">
        <f>IF(N208="zákl. přenesená",J208,0)</f>
        <v>0</v>
      </c>
      <c r="BH208" s="224">
        <f>IF(N208="sníž. přenesená",J208,0)</f>
        <v>0</v>
      </c>
      <c r="BI208" s="224">
        <f>IF(N208="nulová",J208,0)</f>
        <v>0</v>
      </c>
      <c r="BJ208" s="13" t="s">
        <v>83</v>
      </c>
      <c r="BK208" s="224">
        <f>ROUND(I208*H208,2)</f>
        <v>0</v>
      </c>
      <c r="BL208" s="13" t="s">
        <v>196</v>
      </c>
      <c r="BM208" s="223" t="s">
        <v>1305</v>
      </c>
    </row>
    <row r="209" s="2" customFormat="1">
      <c r="A209" s="34"/>
      <c r="B209" s="35"/>
      <c r="C209" s="36"/>
      <c r="D209" s="225" t="s">
        <v>199</v>
      </c>
      <c r="E209" s="36"/>
      <c r="F209" s="226" t="s">
        <v>1197</v>
      </c>
      <c r="G209" s="36"/>
      <c r="H209" s="36"/>
      <c r="I209" s="150"/>
      <c r="J209" s="36"/>
      <c r="K209" s="36"/>
      <c r="L209" s="40"/>
      <c r="M209" s="227"/>
      <c r="N209" s="228"/>
      <c r="O209" s="87"/>
      <c r="P209" s="87"/>
      <c r="Q209" s="87"/>
      <c r="R209" s="87"/>
      <c r="S209" s="87"/>
      <c r="T209" s="88"/>
      <c r="U209" s="34"/>
      <c r="V209" s="34"/>
      <c r="W209" s="34"/>
      <c r="X209" s="34"/>
      <c r="Y209" s="34"/>
      <c r="Z209" s="34"/>
      <c r="AA209" s="34"/>
      <c r="AB209" s="34"/>
      <c r="AC209" s="34"/>
      <c r="AD209" s="34"/>
      <c r="AE209" s="34"/>
      <c r="AT209" s="13" t="s">
        <v>199</v>
      </c>
      <c r="AU209" s="13" t="s">
        <v>76</v>
      </c>
    </row>
    <row r="210" s="2" customFormat="1">
      <c r="A210" s="34"/>
      <c r="B210" s="35"/>
      <c r="C210" s="36"/>
      <c r="D210" s="225" t="s">
        <v>340</v>
      </c>
      <c r="E210" s="36"/>
      <c r="F210" s="229" t="s">
        <v>1198</v>
      </c>
      <c r="G210" s="36"/>
      <c r="H210" s="36"/>
      <c r="I210" s="150"/>
      <c r="J210" s="36"/>
      <c r="K210" s="36"/>
      <c r="L210" s="40"/>
      <c r="M210" s="227"/>
      <c r="N210" s="228"/>
      <c r="O210" s="87"/>
      <c r="P210" s="87"/>
      <c r="Q210" s="87"/>
      <c r="R210" s="87"/>
      <c r="S210" s="87"/>
      <c r="T210" s="88"/>
      <c r="U210" s="34"/>
      <c r="V210" s="34"/>
      <c r="W210" s="34"/>
      <c r="X210" s="34"/>
      <c r="Y210" s="34"/>
      <c r="Z210" s="34"/>
      <c r="AA210" s="34"/>
      <c r="AB210" s="34"/>
      <c r="AC210" s="34"/>
      <c r="AD210" s="34"/>
      <c r="AE210" s="34"/>
      <c r="AT210" s="13" t="s">
        <v>340</v>
      </c>
      <c r="AU210" s="13" t="s">
        <v>76</v>
      </c>
    </row>
    <row r="211" s="10" customFormat="1">
      <c r="A211" s="10"/>
      <c r="B211" s="230"/>
      <c r="C211" s="231"/>
      <c r="D211" s="225" t="s">
        <v>203</v>
      </c>
      <c r="E211" s="232" t="s">
        <v>1</v>
      </c>
      <c r="F211" s="233" t="s">
        <v>1306</v>
      </c>
      <c r="G211" s="231"/>
      <c r="H211" s="234">
        <v>17.399999999999999</v>
      </c>
      <c r="I211" s="235"/>
      <c r="J211" s="231"/>
      <c r="K211" s="231"/>
      <c r="L211" s="236"/>
      <c r="M211" s="237"/>
      <c r="N211" s="238"/>
      <c r="O211" s="238"/>
      <c r="P211" s="238"/>
      <c r="Q211" s="238"/>
      <c r="R211" s="238"/>
      <c r="S211" s="238"/>
      <c r="T211" s="239"/>
      <c r="U211" s="10"/>
      <c r="V211" s="10"/>
      <c r="W211" s="10"/>
      <c r="X211" s="10"/>
      <c r="Y211" s="10"/>
      <c r="Z211" s="10"/>
      <c r="AA211" s="10"/>
      <c r="AB211" s="10"/>
      <c r="AC211" s="10"/>
      <c r="AD211" s="10"/>
      <c r="AE211" s="10"/>
      <c r="AT211" s="240" t="s">
        <v>203</v>
      </c>
      <c r="AU211" s="240" t="s">
        <v>76</v>
      </c>
      <c r="AV211" s="10" t="s">
        <v>85</v>
      </c>
      <c r="AW211" s="10" t="s">
        <v>32</v>
      </c>
      <c r="AX211" s="10" t="s">
        <v>76</v>
      </c>
      <c r="AY211" s="240" t="s">
        <v>197</v>
      </c>
    </row>
    <row r="212" s="10" customFormat="1">
      <c r="A212" s="10"/>
      <c r="B212" s="230"/>
      <c r="C212" s="231"/>
      <c r="D212" s="225" t="s">
        <v>203</v>
      </c>
      <c r="E212" s="232" t="s">
        <v>1</v>
      </c>
      <c r="F212" s="233" t="s">
        <v>1307</v>
      </c>
      <c r="G212" s="231"/>
      <c r="H212" s="234">
        <v>15</v>
      </c>
      <c r="I212" s="235"/>
      <c r="J212" s="231"/>
      <c r="K212" s="231"/>
      <c r="L212" s="236"/>
      <c r="M212" s="237"/>
      <c r="N212" s="238"/>
      <c r="O212" s="238"/>
      <c r="P212" s="238"/>
      <c r="Q212" s="238"/>
      <c r="R212" s="238"/>
      <c r="S212" s="238"/>
      <c r="T212" s="239"/>
      <c r="U212" s="10"/>
      <c r="V212" s="10"/>
      <c r="W212" s="10"/>
      <c r="X212" s="10"/>
      <c r="Y212" s="10"/>
      <c r="Z212" s="10"/>
      <c r="AA212" s="10"/>
      <c r="AB212" s="10"/>
      <c r="AC212" s="10"/>
      <c r="AD212" s="10"/>
      <c r="AE212" s="10"/>
      <c r="AT212" s="240" t="s">
        <v>203</v>
      </c>
      <c r="AU212" s="240" t="s">
        <v>76</v>
      </c>
      <c r="AV212" s="10" t="s">
        <v>85</v>
      </c>
      <c r="AW212" s="10" t="s">
        <v>32</v>
      </c>
      <c r="AX212" s="10" t="s">
        <v>76</v>
      </c>
      <c r="AY212" s="240" t="s">
        <v>197</v>
      </c>
    </row>
    <row r="213" s="11" customFormat="1">
      <c r="A213" s="11"/>
      <c r="B213" s="241"/>
      <c r="C213" s="242"/>
      <c r="D213" s="225" t="s">
        <v>203</v>
      </c>
      <c r="E213" s="243" t="s">
        <v>1</v>
      </c>
      <c r="F213" s="244" t="s">
        <v>206</v>
      </c>
      <c r="G213" s="242"/>
      <c r="H213" s="245">
        <v>32.399999999999999</v>
      </c>
      <c r="I213" s="246"/>
      <c r="J213" s="242"/>
      <c r="K213" s="242"/>
      <c r="L213" s="247"/>
      <c r="M213" s="248"/>
      <c r="N213" s="249"/>
      <c r="O213" s="249"/>
      <c r="P213" s="249"/>
      <c r="Q213" s="249"/>
      <c r="R213" s="249"/>
      <c r="S213" s="249"/>
      <c r="T213" s="250"/>
      <c r="U213" s="11"/>
      <c r="V213" s="11"/>
      <c r="W213" s="11"/>
      <c r="X213" s="11"/>
      <c r="Y213" s="11"/>
      <c r="Z213" s="11"/>
      <c r="AA213" s="11"/>
      <c r="AB213" s="11"/>
      <c r="AC213" s="11"/>
      <c r="AD213" s="11"/>
      <c r="AE213" s="11"/>
      <c r="AT213" s="251" t="s">
        <v>203</v>
      </c>
      <c r="AU213" s="251" t="s">
        <v>76</v>
      </c>
      <c r="AV213" s="11" t="s">
        <v>196</v>
      </c>
      <c r="AW213" s="11" t="s">
        <v>32</v>
      </c>
      <c r="AX213" s="11" t="s">
        <v>83</v>
      </c>
      <c r="AY213" s="251" t="s">
        <v>197</v>
      </c>
    </row>
    <row r="214" s="2" customFormat="1" ht="16.5" customHeight="1">
      <c r="A214" s="34"/>
      <c r="B214" s="35"/>
      <c r="C214" s="252" t="s">
        <v>335</v>
      </c>
      <c r="D214" s="252" t="s">
        <v>237</v>
      </c>
      <c r="E214" s="253" t="s">
        <v>1201</v>
      </c>
      <c r="F214" s="254" t="s">
        <v>1202</v>
      </c>
      <c r="G214" s="255" t="s">
        <v>1203</v>
      </c>
      <c r="H214" s="256">
        <v>4</v>
      </c>
      <c r="I214" s="257"/>
      <c r="J214" s="258">
        <f>ROUND(I214*H214,2)</f>
        <v>0</v>
      </c>
      <c r="K214" s="259"/>
      <c r="L214" s="260"/>
      <c r="M214" s="261" t="s">
        <v>1</v>
      </c>
      <c r="N214" s="262" t="s">
        <v>41</v>
      </c>
      <c r="O214" s="87"/>
      <c r="P214" s="221">
        <f>O214*H214</f>
        <v>0</v>
      </c>
      <c r="Q214" s="221">
        <v>0</v>
      </c>
      <c r="R214" s="221">
        <f>Q214*H214</f>
        <v>0</v>
      </c>
      <c r="S214" s="221">
        <v>0</v>
      </c>
      <c r="T214" s="222">
        <f>S214*H214</f>
        <v>0</v>
      </c>
      <c r="U214" s="34"/>
      <c r="V214" s="34"/>
      <c r="W214" s="34"/>
      <c r="X214" s="34"/>
      <c r="Y214" s="34"/>
      <c r="Z214" s="34"/>
      <c r="AA214" s="34"/>
      <c r="AB214" s="34"/>
      <c r="AC214" s="34"/>
      <c r="AD214" s="34"/>
      <c r="AE214" s="34"/>
      <c r="AR214" s="223" t="s">
        <v>243</v>
      </c>
      <c r="AT214" s="223" t="s">
        <v>237</v>
      </c>
      <c r="AU214" s="223" t="s">
        <v>76</v>
      </c>
      <c r="AY214" s="13" t="s">
        <v>197</v>
      </c>
      <c r="BE214" s="224">
        <f>IF(N214="základní",J214,0)</f>
        <v>0</v>
      </c>
      <c r="BF214" s="224">
        <f>IF(N214="snížená",J214,0)</f>
        <v>0</v>
      </c>
      <c r="BG214" s="224">
        <f>IF(N214="zákl. přenesená",J214,0)</f>
        <v>0</v>
      </c>
      <c r="BH214" s="224">
        <f>IF(N214="sníž. přenesená",J214,0)</f>
        <v>0</v>
      </c>
      <c r="BI214" s="224">
        <f>IF(N214="nulová",J214,0)</f>
        <v>0</v>
      </c>
      <c r="BJ214" s="13" t="s">
        <v>83</v>
      </c>
      <c r="BK214" s="224">
        <f>ROUND(I214*H214,2)</f>
        <v>0</v>
      </c>
      <c r="BL214" s="13" t="s">
        <v>196</v>
      </c>
      <c r="BM214" s="223" t="s">
        <v>1308</v>
      </c>
    </row>
    <row r="215" s="2" customFormat="1">
      <c r="A215" s="34"/>
      <c r="B215" s="35"/>
      <c r="C215" s="36"/>
      <c r="D215" s="225" t="s">
        <v>199</v>
      </c>
      <c r="E215" s="36"/>
      <c r="F215" s="226" t="s">
        <v>1202</v>
      </c>
      <c r="G215" s="36"/>
      <c r="H215" s="36"/>
      <c r="I215" s="150"/>
      <c r="J215" s="36"/>
      <c r="K215" s="36"/>
      <c r="L215" s="40"/>
      <c r="M215" s="227"/>
      <c r="N215" s="228"/>
      <c r="O215" s="87"/>
      <c r="P215" s="87"/>
      <c r="Q215" s="87"/>
      <c r="R215" s="87"/>
      <c r="S215" s="87"/>
      <c r="T215" s="88"/>
      <c r="U215" s="34"/>
      <c r="V215" s="34"/>
      <c r="W215" s="34"/>
      <c r="X215" s="34"/>
      <c r="Y215" s="34"/>
      <c r="Z215" s="34"/>
      <c r="AA215" s="34"/>
      <c r="AB215" s="34"/>
      <c r="AC215" s="34"/>
      <c r="AD215" s="34"/>
      <c r="AE215" s="34"/>
      <c r="AT215" s="13" t="s">
        <v>199</v>
      </c>
      <c r="AU215" s="13" t="s">
        <v>76</v>
      </c>
    </row>
    <row r="216" s="2" customFormat="1" ht="16.5" customHeight="1">
      <c r="A216" s="34"/>
      <c r="B216" s="35"/>
      <c r="C216" s="252" t="s">
        <v>342</v>
      </c>
      <c r="D216" s="252" t="s">
        <v>237</v>
      </c>
      <c r="E216" s="253" t="s">
        <v>1205</v>
      </c>
      <c r="F216" s="254" t="s">
        <v>1206</v>
      </c>
      <c r="G216" s="255" t="s">
        <v>195</v>
      </c>
      <c r="H216" s="256">
        <v>32.399999999999999</v>
      </c>
      <c r="I216" s="257"/>
      <c r="J216" s="258">
        <f>ROUND(I216*H216,2)</f>
        <v>0</v>
      </c>
      <c r="K216" s="259"/>
      <c r="L216" s="260"/>
      <c r="M216" s="261" t="s">
        <v>1</v>
      </c>
      <c r="N216" s="262" t="s">
        <v>41</v>
      </c>
      <c r="O216" s="87"/>
      <c r="P216" s="221">
        <f>O216*H216</f>
        <v>0</v>
      </c>
      <c r="Q216" s="221">
        <v>0</v>
      </c>
      <c r="R216" s="221">
        <f>Q216*H216</f>
        <v>0</v>
      </c>
      <c r="S216" s="221">
        <v>0</v>
      </c>
      <c r="T216" s="222">
        <f>S216*H216</f>
        <v>0</v>
      </c>
      <c r="U216" s="34"/>
      <c r="V216" s="34"/>
      <c r="W216" s="34"/>
      <c r="X216" s="34"/>
      <c r="Y216" s="34"/>
      <c r="Z216" s="34"/>
      <c r="AA216" s="34"/>
      <c r="AB216" s="34"/>
      <c r="AC216" s="34"/>
      <c r="AD216" s="34"/>
      <c r="AE216" s="34"/>
      <c r="AR216" s="223" t="s">
        <v>243</v>
      </c>
      <c r="AT216" s="223" t="s">
        <v>237</v>
      </c>
      <c r="AU216" s="223" t="s">
        <v>76</v>
      </c>
      <c r="AY216" s="13" t="s">
        <v>197</v>
      </c>
      <c r="BE216" s="224">
        <f>IF(N216="základní",J216,0)</f>
        <v>0</v>
      </c>
      <c r="BF216" s="224">
        <f>IF(N216="snížená",J216,0)</f>
        <v>0</v>
      </c>
      <c r="BG216" s="224">
        <f>IF(N216="zákl. přenesená",J216,0)</f>
        <v>0</v>
      </c>
      <c r="BH216" s="224">
        <f>IF(N216="sníž. přenesená",J216,0)</f>
        <v>0</v>
      </c>
      <c r="BI216" s="224">
        <f>IF(N216="nulová",J216,0)</f>
        <v>0</v>
      </c>
      <c r="BJ216" s="13" t="s">
        <v>83</v>
      </c>
      <c r="BK216" s="224">
        <f>ROUND(I216*H216,2)</f>
        <v>0</v>
      </c>
      <c r="BL216" s="13" t="s">
        <v>196</v>
      </c>
      <c r="BM216" s="223" t="s">
        <v>1309</v>
      </c>
    </row>
    <row r="217" s="2" customFormat="1">
      <c r="A217" s="34"/>
      <c r="B217" s="35"/>
      <c r="C217" s="36"/>
      <c r="D217" s="225" t="s">
        <v>199</v>
      </c>
      <c r="E217" s="36"/>
      <c r="F217" s="226" t="s">
        <v>1206</v>
      </c>
      <c r="G217" s="36"/>
      <c r="H217" s="36"/>
      <c r="I217" s="150"/>
      <c r="J217" s="36"/>
      <c r="K217" s="36"/>
      <c r="L217" s="40"/>
      <c r="M217" s="227"/>
      <c r="N217" s="228"/>
      <c r="O217" s="87"/>
      <c r="P217" s="87"/>
      <c r="Q217" s="87"/>
      <c r="R217" s="87"/>
      <c r="S217" s="87"/>
      <c r="T217" s="88"/>
      <c r="U217" s="34"/>
      <c r="V217" s="34"/>
      <c r="W217" s="34"/>
      <c r="X217" s="34"/>
      <c r="Y217" s="34"/>
      <c r="Z217" s="34"/>
      <c r="AA217" s="34"/>
      <c r="AB217" s="34"/>
      <c r="AC217" s="34"/>
      <c r="AD217" s="34"/>
      <c r="AE217" s="34"/>
      <c r="AT217" s="13" t="s">
        <v>199</v>
      </c>
      <c r="AU217" s="13" t="s">
        <v>76</v>
      </c>
    </row>
    <row r="218" s="2" customFormat="1" ht="16.5" customHeight="1">
      <c r="A218" s="34"/>
      <c r="B218" s="35"/>
      <c r="C218" s="252" t="s">
        <v>348</v>
      </c>
      <c r="D218" s="252" t="s">
        <v>237</v>
      </c>
      <c r="E218" s="253" t="s">
        <v>1310</v>
      </c>
      <c r="F218" s="254" t="s">
        <v>1311</v>
      </c>
      <c r="G218" s="255" t="s">
        <v>443</v>
      </c>
      <c r="H218" s="256">
        <v>1</v>
      </c>
      <c r="I218" s="257"/>
      <c r="J218" s="258">
        <f>ROUND(I218*H218,2)</f>
        <v>0</v>
      </c>
      <c r="K218" s="259"/>
      <c r="L218" s="260"/>
      <c r="M218" s="261" t="s">
        <v>1</v>
      </c>
      <c r="N218" s="262" t="s">
        <v>41</v>
      </c>
      <c r="O218" s="87"/>
      <c r="P218" s="221">
        <f>O218*H218</f>
        <v>0</v>
      </c>
      <c r="Q218" s="221">
        <v>2.4289999999999998</v>
      </c>
      <c r="R218" s="221">
        <f>Q218*H218</f>
        <v>2.4289999999999998</v>
      </c>
      <c r="S218" s="221">
        <v>0</v>
      </c>
      <c r="T218" s="222">
        <f>S218*H218</f>
        <v>0</v>
      </c>
      <c r="U218" s="34"/>
      <c r="V218" s="34"/>
      <c r="W218" s="34"/>
      <c r="X218" s="34"/>
      <c r="Y218" s="34"/>
      <c r="Z218" s="34"/>
      <c r="AA218" s="34"/>
      <c r="AB218" s="34"/>
      <c r="AC218" s="34"/>
      <c r="AD218" s="34"/>
      <c r="AE218" s="34"/>
      <c r="AR218" s="223" t="s">
        <v>243</v>
      </c>
      <c r="AT218" s="223" t="s">
        <v>237</v>
      </c>
      <c r="AU218" s="223" t="s">
        <v>76</v>
      </c>
      <c r="AY218" s="13" t="s">
        <v>197</v>
      </c>
      <c r="BE218" s="224">
        <f>IF(N218="základní",J218,0)</f>
        <v>0</v>
      </c>
      <c r="BF218" s="224">
        <f>IF(N218="snížená",J218,0)</f>
        <v>0</v>
      </c>
      <c r="BG218" s="224">
        <f>IF(N218="zákl. přenesená",J218,0)</f>
        <v>0</v>
      </c>
      <c r="BH218" s="224">
        <f>IF(N218="sníž. přenesená",J218,0)</f>
        <v>0</v>
      </c>
      <c r="BI218" s="224">
        <f>IF(N218="nulová",J218,0)</f>
        <v>0</v>
      </c>
      <c r="BJ218" s="13" t="s">
        <v>83</v>
      </c>
      <c r="BK218" s="224">
        <f>ROUND(I218*H218,2)</f>
        <v>0</v>
      </c>
      <c r="BL218" s="13" t="s">
        <v>196</v>
      </c>
      <c r="BM218" s="223" t="s">
        <v>1312</v>
      </c>
    </row>
    <row r="219" s="2" customFormat="1">
      <c r="A219" s="34"/>
      <c r="B219" s="35"/>
      <c r="C219" s="36"/>
      <c r="D219" s="225" t="s">
        <v>199</v>
      </c>
      <c r="E219" s="36"/>
      <c r="F219" s="226" t="s">
        <v>1311</v>
      </c>
      <c r="G219" s="36"/>
      <c r="H219" s="36"/>
      <c r="I219" s="150"/>
      <c r="J219" s="36"/>
      <c r="K219" s="36"/>
      <c r="L219" s="40"/>
      <c r="M219" s="227"/>
      <c r="N219" s="228"/>
      <c r="O219" s="87"/>
      <c r="P219" s="87"/>
      <c r="Q219" s="87"/>
      <c r="R219" s="87"/>
      <c r="S219" s="87"/>
      <c r="T219" s="88"/>
      <c r="U219" s="34"/>
      <c r="V219" s="34"/>
      <c r="W219" s="34"/>
      <c r="X219" s="34"/>
      <c r="Y219" s="34"/>
      <c r="Z219" s="34"/>
      <c r="AA219" s="34"/>
      <c r="AB219" s="34"/>
      <c r="AC219" s="34"/>
      <c r="AD219" s="34"/>
      <c r="AE219" s="34"/>
      <c r="AT219" s="13" t="s">
        <v>199</v>
      </c>
      <c r="AU219" s="13" t="s">
        <v>76</v>
      </c>
    </row>
    <row r="220" s="2" customFormat="1" ht="16.5" customHeight="1">
      <c r="A220" s="34"/>
      <c r="B220" s="35"/>
      <c r="C220" s="211" t="s">
        <v>353</v>
      </c>
      <c r="D220" s="211" t="s">
        <v>192</v>
      </c>
      <c r="E220" s="212" t="s">
        <v>1225</v>
      </c>
      <c r="F220" s="213" t="s">
        <v>1226</v>
      </c>
      <c r="G220" s="214" t="s">
        <v>307</v>
      </c>
      <c r="H220" s="215">
        <v>8.4570000000000007</v>
      </c>
      <c r="I220" s="216"/>
      <c r="J220" s="217">
        <f>ROUND(I220*H220,2)</f>
        <v>0</v>
      </c>
      <c r="K220" s="218"/>
      <c r="L220" s="40"/>
      <c r="M220" s="219" t="s">
        <v>1</v>
      </c>
      <c r="N220" s="220" t="s">
        <v>41</v>
      </c>
      <c r="O220" s="87"/>
      <c r="P220" s="221">
        <f>O220*H220</f>
        <v>0</v>
      </c>
      <c r="Q220" s="221">
        <v>0</v>
      </c>
      <c r="R220" s="221">
        <f>Q220*H220</f>
        <v>0</v>
      </c>
      <c r="S220" s="221">
        <v>0</v>
      </c>
      <c r="T220" s="222">
        <f>S220*H220</f>
        <v>0</v>
      </c>
      <c r="U220" s="34"/>
      <c r="V220" s="34"/>
      <c r="W220" s="34"/>
      <c r="X220" s="34"/>
      <c r="Y220" s="34"/>
      <c r="Z220" s="34"/>
      <c r="AA220" s="34"/>
      <c r="AB220" s="34"/>
      <c r="AC220" s="34"/>
      <c r="AD220" s="34"/>
      <c r="AE220" s="34"/>
      <c r="AR220" s="223" t="s">
        <v>503</v>
      </c>
      <c r="AT220" s="223" t="s">
        <v>192</v>
      </c>
      <c r="AU220" s="223" t="s">
        <v>76</v>
      </c>
      <c r="AY220" s="13" t="s">
        <v>197</v>
      </c>
      <c r="BE220" s="224">
        <f>IF(N220="základní",J220,0)</f>
        <v>0</v>
      </c>
      <c r="BF220" s="224">
        <f>IF(N220="snížená",J220,0)</f>
        <v>0</v>
      </c>
      <c r="BG220" s="224">
        <f>IF(N220="zákl. přenesená",J220,0)</f>
        <v>0</v>
      </c>
      <c r="BH220" s="224">
        <f>IF(N220="sníž. přenesená",J220,0)</f>
        <v>0</v>
      </c>
      <c r="BI220" s="224">
        <f>IF(N220="nulová",J220,0)</f>
        <v>0</v>
      </c>
      <c r="BJ220" s="13" t="s">
        <v>83</v>
      </c>
      <c r="BK220" s="224">
        <f>ROUND(I220*H220,2)</f>
        <v>0</v>
      </c>
      <c r="BL220" s="13" t="s">
        <v>503</v>
      </c>
      <c r="BM220" s="223" t="s">
        <v>1313</v>
      </c>
    </row>
    <row r="221" s="2" customFormat="1">
      <c r="A221" s="34"/>
      <c r="B221" s="35"/>
      <c r="C221" s="36"/>
      <c r="D221" s="225" t="s">
        <v>199</v>
      </c>
      <c r="E221" s="36"/>
      <c r="F221" s="226" t="s">
        <v>1228</v>
      </c>
      <c r="G221" s="36"/>
      <c r="H221" s="36"/>
      <c r="I221" s="150"/>
      <c r="J221" s="36"/>
      <c r="K221" s="36"/>
      <c r="L221" s="40"/>
      <c r="M221" s="227"/>
      <c r="N221" s="228"/>
      <c r="O221" s="87"/>
      <c r="P221" s="87"/>
      <c r="Q221" s="87"/>
      <c r="R221" s="87"/>
      <c r="S221" s="87"/>
      <c r="T221" s="88"/>
      <c r="U221" s="34"/>
      <c r="V221" s="34"/>
      <c r="W221" s="34"/>
      <c r="X221" s="34"/>
      <c r="Y221" s="34"/>
      <c r="Z221" s="34"/>
      <c r="AA221" s="34"/>
      <c r="AB221" s="34"/>
      <c r="AC221" s="34"/>
      <c r="AD221" s="34"/>
      <c r="AE221" s="34"/>
      <c r="AT221" s="13" t="s">
        <v>199</v>
      </c>
      <c r="AU221" s="13" t="s">
        <v>76</v>
      </c>
    </row>
    <row r="222" s="2" customFormat="1">
      <c r="A222" s="34"/>
      <c r="B222" s="35"/>
      <c r="C222" s="36"/>
      <c r="D222" s="225" t="s">
        <v>340</v>
      </c>
      <c r="E222" s="36"/>
      <c r="F222" s="229" t="s">
        <v>513</v>
      </c>
      <c r="G222" s="36"/>
      <c r="H222" s="36"/>
      <c r="I222" s="150"/>
      <c r="J222" s="36"/>
      <c r="K222" s="36"/>
      <c r="L222" s="40"/>
      <c r="M222" s="227"/>
      <c r="N222" s="228"/>
      <c r="O222" s="87"/>
      <c r="P222" s="87"/>
      <c r="Q222" s="87"/>
      <c r="R222" s="87"/>
      <c r="S222" s="87"/>
      <c r="T222" s="88"/>
      <c r="U222" s="34"/>
      <c r="V222" s="34"/>
      <c r="W222" s="34"/>
      <c r="X222" s="34"/>
      <c r="Y222" s="34"/>
      <c r="Z222" s="34"/>
      <c r="AA222" s="34"/>
      <c r="AB222" s="34"/>
      <c r="AC222" s="34"/>
      <c r="AD222" s="34"/>
      <c r="AE222" s="34"/>
      <c r="AT222" s="13" t="s">
        <v>340</v>
      </c>
      <c r="AU222" s="13" t="s">
        <v>76</v>
      </c>
    </row>
    <row r="223" s="10" customFormat="1">
      <c r="A223" s="10"/>
      <c r="B223" s="230"/>
      <c r="C223" s="231"/>
      <c r="D223" s="225" t="s">
        <v>203</v>
      </c>
      <c r="E223" s="232" t="s">
        <v>1</v>
      </c>
      <c r="F223" s="233" t="s">
        <v>1314</v>
      </c>
      <c r="G223" s="231"/>
      <c r="H223" s="234">
        <v>8.4570000000000007</v>
      </c>
      <c r="I223" s="235"/>
      <c r="J223" s="231"/>
      <c r="K223" s="231"/>
      <c r="L223" s="236"/>
      <c r="M223" s="237"/>
      <c r="N223" s="238"/>
      <c r="O223" s="238"/>
      <c r="P223" s="238"/>
      <c r="Q223" s="238"/>
      <c r="R223" s="238"/>
      <c r="S223" s="238"/>
      <c r="T223" s="239"/>
      <c r="U223" s="10"/>
      <c r="V223" s="10"/>
      <c r="W223" s="10"/>
      <c r="X223" s="10"/>
      <c r="Y223" s="10"/>
      <c r="Z223" s="10"/>
      <c r="AA223" s="10"/>
      <c r="AB223" s="10"/>
      <c r="AC223" s="10"/>
      <c r="AD223" s="10"/>
      <c r="AE223" s="10"/>
      <c r="AT223" s="240" t="s">
        <v>203</v>
      </c>
      <c r="AU223" s="240" t="s">
        <v>76</v>
      </c>
      <c r="AV223" s="10" t="s">
        <v>85</v>
      </c>
      <c r="AW223" s="10" t="s">
        <v>32</v>
      </c>
      <c r="AX223" s="10" t="s">
        <v>76</v>
      </c>
      <c r="AY223" s="240" t="s">
        <v>197</v>
      </c>
    </row>
    <row r="224" s="11" customFormat="1">
      <c r="A224" s="11"/>
      <c r="B224" s="241"/>
      <c r="C224" s="242"/>
      <c r="D224" s="225" t="s">
        <v>203</v>
      </c>
      <c r="E224" s="243" t="s">
        <v>1</v>
      </c>
      <c r="F224" s="244" t="s">
        <v>206</v>
      </c>
      <c r="G224" s="242"/>
      <c r="H224" s="245">
        <v>8.4570000000000007</v>
      </c>
      <c r="I224" s="246"/>
      <c r="J224" s="242"/>
      <c r="K224" s="242"/>
      <c r="L224" s="247"/>
      <c r="M224" s="248"/>
      <c r="N224" s="249"/>
      <c r="O224" s="249"/>
      <c r="P224" s="249"/>
      <c r="Q224" s="249"/>
      <c r="R224" s="249"/>
      <c r="S224" s="249"/>
      <c r="T224" s="250"/>
      <c r="U224" s="11"/>
      <c r="V224" s="11"/>
      <c r="W224" s="11"/>
      <c r="X224" s="11"/>
      <c r="Y224" s="11"/>
      <c r="Z224" s="11"/>
      <c r="AA224" s="11"/>
      <c r="AB224" s="11"/>
      <c r="AC224" s="11"/>
      <c r="AD224" s="11"/>
      <c r="AE224" s="11"/>
      <c r="AT224" s="251" t="s">
        <v>203</v>
      </c>
      <c r="AU224" s="251" t="s">
        <v>76</v>
      </c>
      <c r="AV224" s="11" t="s">
        <v>196</v>
      </c>
      <c r="AW224" s="11" t="s">
        <v>32</v>
      </c>
      <c r="AX224" s="11" t="s">
        <v>83</v>
      </c>
      <c r="AY224" s="251" t="s">
        <v>197</v>
      </c>
    </row>
    <row r="225" s="2" customFormat="1" ht="16.5" customHeight="1">
      <c r="A225" s="34"/>
      <c r="B225" s="35"/>
      <c r="C225" s="211" t="s">
        <v>358</v>
      </c>
      <c r="D225" s="211" t="s">
        <v>192</v>
      </c>
      <c r="E225" s="212" t="s">
        <v>1097</v>
      </c>
      <c r="F225" s="213" t="s">
        <v>1098</v>
      </c>
      <c r="G225" s="214" t="s">
        <v>307</v>
      </c>
      <c r="H225" s="215">
        <v>8.4570000000000007</v>
      </c>
      <c r="I225" s="216"/>
      <c r="J225" s="217">
        <f>ROUND(I225*H225,2)</f>
        <v>0</v>
      </c>
      <c r="K225" s="218"/>
      <c r="L225" s="40"/>
      <c r="M225" s="219" t="s">
        <v>1</v>
      </c>
      <c r="N225" s="220" t="s">
        <v>41</v>
      </c>
      <c r="O225" s="87"/>
      <c r="P225" s="221">
        <f>O225*H225</f>
        <v>0</v>
      </c>
      <c r="Q225" s="221">
        <v>0</v>
      </c>
      <c r="R225" s="221">
        <f>Q225*H225</f>
        <v>0</v>
      </c>
      <c r="S225" s="221">
        <v>0</v>
      </c>
      <c r="T225" s="222">
        <f>S225*H225</f>
        <v>0</v>
      </c>
      <c r="U225" s="34"/>
      <c r="V225" s="34"/>
      <c r="W225" s="34"/>
      <c r="X225" s="34"/>
      <c r="Y225" s="34"/>
      <c r="Z225" s="34"/>
      <c r="AA225" s="34"/>
      <c r="AB225" s="34"/>
      <c r="AC225" s="34"/>
      <c r="AD225" s="34"/>
      <c r="AE225" s="34"/>
      <c r="AR225" s="223" t="s">
        <v>503</v>
      </c>
      <c r="AT225" s="223" t="s">
        <v>192</v>
      </c>
      <c r="AU225" s="223" t="s">
        <v>76</v>
      </c>
      <c r="AY225" s="13" t="s">
        <v>197</v>
      </c>
      <c r="BE225" s="224">
        <f>IF(N225="základní",J225,0)</f>
        <v>0</v>
      </c>
      <c r="BF225" s="224">
        <f>IF(N225="snížená",J225,0)</f>
        <v>0</v>
      </c>
      <c r="BG225" s="224">
        <f>IF(N225="zákl. přenesená",J225,0)</f>
        <v>0</v>
      </c>
      <c r="BH225" s="224">
        <f>IF(N225="sníž. přenesená",J225,0)</f>
        <v>0</v>
      </c>
      <c r="BI225" s="224">
        <f>IF(N225="nulová",J225,0)</f>
        <v>0</v>
      </c>
      <c r="BJ225" s="13" t="s">
        <v>83</v>
      </c>
      <c r="BK225" s="224">
        <f>ROUND(I225*H225,2)</f>
        <v>0</v>
      </c>
      <c r="BL225" s="13" t="s">
        <v>503</v>
      </c>
      <c r="BM225" s="223" t="s">
        <v>1315</v>
      </c>
    </row>
    <row r="226" s="2" customFormat="1">
      <c r="A226" s="34"/>
      <c r="B226" s="35"/>
      <c r="C226" s="36"/>
      <c r="D226" s="225" t="s">
        <v>199</v>
      </c>
      <c r="E226" s="36"/>
      <c r="F226" s="226" t="s">
        <v>1100</v>
      </c>
      <c r="G226" s="36"/>
      <c r="H226" s="36"/>
      <c r="I226" s="150"/>
      <c r="J226" s="36"/>
      <c r="K226" s="36"/>
      <c r="L226" s="40"/>
      <c r="M226" s="227"/>
      <c r="N226" s="228"/>
      <c r="O226" s="87"/>
      <c r="P226" s="87"/>
      <c r="Q226" s="87"/>
      <c r="R226" s="87"/>
      <c r="S226" s="87"/>
      <c r="T226" s="88"/>
      <c r="U226" s="34"/>
      <c r="V226" s="34"/>
      <c r="W226" s="34"/>
      <c r="X226" s="34"/>
      <c r="Y226" s="34"/>
      <c r="Z226" s="34"/>
      <c r="AA226" s="34"/>
      <c r="AB226" s="34"/>
      <c r="AC226" s="34"/>
      <c r="AD226" s="34"/>
      <c r="AE226" s="34"/>
      <c r="AT226" s="13" t="s">
        <v>199</v>
      </c>
      <c r="AU226" s="13" t="s">
        <v>76</v>
      </c>
    </row>
    <row r="227" s="2" customFormat="1">
      <c r="A227" s="34"/>
      <c r="B227" s="35"/>
      <c r="C227" s="36"/>
      <c r="D227" s="225" t="s">
        <v>340</v>
      </c>
      <c r="E227" s="36"/>
      <c r="F227" s="229" t="s">
        <v>525</v>
      </c>
      <c r="G227" s="36"/>
      <c r="H227" s="36"/>
      <c r="I227" s="150"/>
      <c r="J227" s="36"/>
      <c r="K227" s="36"/>
      <c r="L227" s="40"/>
      <c r="M227" s="227"/>
      <c r="N227" s="228"/>
      <c r="O227" s="87"/>
      <c r="P227" s="87"/>
      <c r="Q227" s="87"/>
      <c r="R227" s="87"/>
      <c r="S227" s="87"/>
      <c r="T227" s="88"/>
      <c r="U227" s="34"/>
      <c r="V227" s="34"/>
      <c r="W227" s="34"/>
      <c r="X227" s="34"/>
      <c r="Y227" s="34"/>
      <c r="Z227" s="34"/>
      <c r="AA227" s="34"/>
      <c r="AB227" s="34"/>
      <c r="AC227" s="34"/>
      <c r="AD227" s="34"/>
      <c r="AE227" s="34"/>
      <c r="AT227" s="13" t="s">
        <v>340</v>
      </c>
      <c r="AU227" s="13" t="s">
        <v>76</v>
      </c>
    </row>
    <row r="228" s="10" customFormat="1">
      <c r="A228" s="10"/>
      <c r="B228" s="230"/>
      <c r="C228" s="231"/>
      <c r="D228" s="225" t="s">
        <v>203</v>
      </c>
      <c r="E228" s="232" t="s">
        <v>1</v>
      </c>
      <c r="F228" s="233" t="s">
        <v>1316</v>
      </c>
      <c r="G228" s="231"/>
      <c r="H228" s="234">
        <v>8.4570000000000007</v>
      </c>
      <c r="I228" s="235"/>
      <c r="J228" s="231"/>
      <c r="K228" s="231"/>
      <c r="L228" s="236"/>
      <c r="M228" s="237"/>
      <c r="N228" s="238"/>
      <c r="O228" s="238"/>
      <c r="P228" s="238"/>
      <c r="Q228" s="238"/>
      <c r="R228" s="238"/>
      <c r="S228" s="238"/>
      <c r="T228" s="239"/>
      <c r="U228" s="10"/>
      <c r="V228" s="10"/>
      <c r="W228" s="10"/>
      <c r="X228" s="10"/>
      <c r="Y228" s="10"/>
      <c r="Z228" s="10"/>
      <c r="AA228" s="10"/>
      <c r="AB228" s="10"/>
      <c r="AC228" s="10"/>
      <c r="AD228" s="10"/>
      <c r="AE228" s="10"/>
      <c r="AT228" s="240" t="s">
        <v>203</v>
      </c>
      <c r="AU228" s="240" t="s">
        <v>76</v>
      </c>
      <c r="AV228" s="10" t="s">
        <v>85</v>
      </c>
      <c r="AW228" s="10" t="s">
        <v>32</v>
      </c>
      <c r="AX228" s="10" t="s">
        <v>83</v>
      </c>
      <c r="AY228" s="240" t="s">
        <v>197</v>
      </c>
    </row>
    <row r="229" s="2" customFormat="1" ht="16.5" customHeight="1">
      <c r="A229" s="34"/>
      <c r="B229" s="35"/>
      <c r="C229" s="211" t="s">
        <v>364</v>
      </c>
      <c r="D229" s="211" t="s">
        <v>192</v>
      </c>
      <c r="E229" s="212" t="s">
        <v>1097</v>
      </c>
      <c r="F229" s="213" t="s">
        <v>1098</v>
      </c>
      <c r="G229" s="214" t="s">
        <v>307</v>
      </c>
      <c r="H229" s="215">
        <v>8.4570000000000007</v>
      </c>
      <c r="I229" s="216"/>
      <c r="J229" s="217">
        <f>ROUND(I229*H229,2)</f>
        <v>0</v>
      </c>
      <c r="K229" s="218"/>
      <c r="L229" s="40"/>
      <c r="M229" s="219" t="s">
        <v>1</v>
      </c>
      <c r="N229" s="220" t="s">
        <v>41</v>
      </c>
      <c r="O229" s="87"/>
      <c r="P229" s="221">
        <f>O229*H229</f>
        <v>0</v>
      </c>
      <c r="Q229" s="221">
        <v>0</v>
      </c>
      <c r="R229" s="221">
        <f>Q229*H229</f>
        <v>0</v>
      </c>
      <c r="S229" s="221">
        <v>0</v>
      </c>
      <c r="T229" s="222">
        <f>S229*H229</f>
        <v>0</v>
      </c>
      <c r="U229" s="34"/>
      <c r="V229" s="34"/>
      <c r="W229" s="34"/>
      <c r="X229" s="34"/>
      <c r="Y229" s="34"/>
      <c r="Z229" s="34"/>
      <c r="AA229" s="34"/>
      <c r="AB229" s="34"/>
      <c r="AC229" s="34"/>
      <c r="AD229" s="34"/>
      <c r="AE229" s="34"/>
      <c r="AR229" s="223" t="s">
        <v>503</v>
      </c>
      <c r="AT229" s="223" t="s">
        <v>192</v>
      </c>
      <c r="AU229" s="223" t="s">
        <v>76</v>
      </c>
      <c r="AY229" s="13" t="s">
        <v>197</v>
      </c>
      <c r="BE229" s="224">
        <f>IF(N229="základní",J229,0)</f>
        <v>0</v>
      </c>
      <c r="BF229" s="224">
        <f>IF(N229="snížená",J229,0)</f>
        <v>0</v>
      </c>
      <c r="BG229" s="224">
        <f>IF(N229="zákl. přenesená",J229,0)</f>
        <v>0</v>
      </c>
      <c r="BH229" s="224">
        <f>IF(N229="sníž. přenesená",J229,0)</f>
        <v>0</v>
      </c>
      <c r="BI229" s="224">
        <f>IF(N229="nulová",J229,0)</f>
        <v>0</v>
      </c>
      <c r="BJ229" s="13" t="s">
        <v>83</v>
      </c>
      <c r="BK229" s="224">
        <f>ROUND(I229*H229,2)</f>
        <v>0</v>
      </c>
      <c r="BL229" s="13" t="s">
        <v>503</v>
      </c>
      <c r="BM229" s="223" t="s">
        <v>1317</v>
      </c>
    </row>
    <row r="230" s="2" customFormat="1">
      <c r="A230" s="34"/>
      <c r="B230" s="35"/>
      <c r="C230" s="36"/>
      <c r="D230" s="225" t="s">
        <v>199</v>
      </c>
      <c r="E230" s="36"/>
      <c r="F230" s="226" t="s">
        <v>1100</v>
      </c>
      <c r="G230" s="36"/>
      <c r="H230" s="36"/>
      <c r="I230" s="150"/>
      <c r="J230" s="36"/>
      <c r="K230" s="36"/>
      <c r="L230" s="40"/>
      <c r="M230" s="227"/>
      <c r="N230" s="228"/>
      <c r="O230" s="87"/>
      <c r="P230" s="87"/>
      <c r="Q230" s="87"/>
      <c r="R230" s="87"/>
      <c r="S230" s="87"/>
      <c r="T230" s="88"/>
      <c r="U230" s="34"/>
      <c r="V230" s="34"/>
      <c r="W230" s="34"/>
      <c r="X230" s="34"/>
      <c r="Y230" s="34"/>
      <c r="Z230" s="34"/>
      <c r="AA230" s="34"/>
      <c r="AB230" s="34"/>
      <c r="AC230" s="34"/>
      <c r="AD230" s="34"/>
      <c r="AE230" s="34"/>
      <c r="AT230" s="13" t="s">
        <v>199</v>
      </c>
      <c r="AU230" s="13" t="s">
        <v>76</v>
      </c>
    </row>
    <row r="231" s="2" customFormat="1">
      <c r="A231" s="34"/>
      <c r="B231" s="35"/>
      <c r="C231" s="36"/>
      <c r="D231" s="225" t="s">
        <v>340</v>
      </c>
      <c r="E231" s="36"/>
      <c r="F231" s="229" t="s">
        <v>525</v>
      </c>
      <c r="G231" s="36"/>
      <c r="H231" s="36"/>
      <c r="I231" s="150"/>
      <c r="J231" s="36"/>
      <c r="K231" s="36"/>
      <c r="L231" s="40"/>
      <c r="M231" s="227"/>
      <c r="N231" s="228"/>
      <c r="O231" s="87"/>
      <c r="P231" s="87"/>
      <c r="Q231" s="87"/>
      <c r="R231" s="87"/>
      <c r="S231" s="87"/>
      <c r="T231" s="88"/>
      <c r="U231" s="34"/>
      <c r="V231" s="34"/>
      <c r="W231" s="34"/>
      <c r="X231" s="34"/>
      <c r="Y231" s="34"/>
      <c r="Z231" s="34"/>
      <c r="AA231" s="34"/>
      <c r="AB231" s="34"/>
      <c r="AC231" s="34"/>
      <c r="AD231" s="34"/>
      <c r="AE231" s="34"/>
      <c r="AT231" s="13" t="s">
        <v>340</v>
      </c>
      <c r="AU231" s="13" t="s">
        <v>76</v>
      </c>
    </row>
    <row r="232" s="10" customFormat="1">
      <c r="A232" s="10"/>
      <c r="B232" s="230"/>
      <c r="C232" s="231"/>
      <c r="D232" s="225" t="s">
        <v>203</v>
      </c>
      <c r="E232" s="232" t="s">
        <v>1</v>
      </c>
      <c r="F232" s="233" t="s">
        <v>1318</v>
      </c>
      <c r="G232" s="231"/>
      <c r="H232" s="234">
        <v>8.4570000000000007</v>
      </c>
      <c r="I232" s="235"/>
      <c r="J232" s="231"/>
      <c r="K232" s="231"/>
      <c r="L232" s="236"/>
      <c r="M232" s="237"/>
      <c r="N232" s="238"/>
      <c r="O232" s="238"/>
      <c r="P232" s="238"/>
      <c r="Q232" s="238"/>
      <c r="R232" s="238"/>
      <c r="S232" s="238"/>
      <c r="T232" s="239"/>
      <c r="U232" s="10"/>
      <c r="V232" s="10"/>
      <c r="W232" s="10"/>
      <c r="X232" s="10"/>
      <c r="Y232" s="10"/>
      <c r="Z232" s="10"/>
      <c r="AA232" s="10"/>
      <c r="AB232" s="10"/>
      <c r="AC232" s="10"/>
      <c r="AD232" s="10"/>
      <c r="AE232" s="10"/>
      <c r="AT232" s="240" t="s">
        <v>203</v>
      </c>
      <c r="AU232" s="240" t="s">
        <v>76</v>
      </c>
      <c r="AV232" s="10" t="s">
        <v>85</v>
      </c>
      <c r="AW232" s="10" t="s">
        <v>32</v>
      </c>
      <c r="AX232" s="10" t="s">
        <v>83</v>
      </c>
      <c r="AY232" s="240" t="s">
        <v>197</v>
      </c>
    </row>
    <row r="233" s="2" customFormat="1" ht="16.5" customHeight="1">
      <c r="A233" s="34"/>
      <c r="B233" s="35"/>
      <c r="C233" s="211" t="s">
        <v>369</v>
      </c>
      <c r="D233" s="211" t="s">
        <v>192</v>
      </c>
      <c r="E233" s="212" t="s">
        <v>521</v>
      </c>
      <c r="F233" s="213" t="s">
        <v>522</v>
      </c>
      <c r="G233" s="214" t="s">
        <v>307</v>
      </c>
      <c r="H233" s="215">
        <v>2.3500000000000001</v>
      </c>
      <c r="I233" s="216"/>
      <c r="J233" s="217">
        <f>ROUND(I233*H233,2)</f>
        <v>0</v>
      </c>
      <c r="K233" s="218"/>
      <c r="L233" s="40"/>
      <c r="M233" s="219" t="s">
        <v>1</v>
      </c>
      <c r="N233" s="220" t="s">
        <v>41</v>
      </c>
      <c r="O233" s="87"/>
      <c r="P233" s="221">
        <f>O233*H233</f>
        <v>0</v>
      </c>
      <c r="Q233" s="221">
        <v>0</v>
      </c>
      <c r="R233" s="221">
        <f>Q233*H233</f>
        <v>0</v>
      </c>
      <c r="S233" s="221">
        <v>0</v>
      </c>
      <c r="T233" s="222">
        <f>S233*H233</f>
        <v>0</v>
      </c>
      <c r="U233" s="34"/>
      <c r="V233" s="34"/>
      <c r="W233" s="34"/>
      <c r="X233" s="34"/>
      <c r="Y233" s="34"/>
      <c r="Z233" s="34"/>
      <c r="AA233" s="34"/>
      <c r="AB233" s="34"/>
      <c r="AC233" s="34"/>
      <c r="AD233" s="34"/>
      <c r="AE233" s="34"/>
      <c r="AR233" s="223" t="s">
        <v>503</v>
      </c>
      <c r="AT233" s="223" t="s">
        <v>192</v>
      </c>
      <c r="AU233" s="223" t="s">
        <v>76</v>
      </c>
      <c r="AY233" s="13" t="s">
        <v>197</v>
      </c>
      <c r="BE233" s="224">
        <f>IF(N233="základní",J233,0)</f>
        <v>0</v>
      </c>
      <c r="BF233" s="224">
        <f>IF(N233="snížená",J233,0)</f>
        <v>0</v>
      </c>
      <c r="BG233" s="224">
        <f>IF(N233="zákl. přenesená",J233,0)</f>
        <v>0</v>
      </c>
      <c r="BH233" s="224">
        <f>IF(N233="sníž. přenesená",J233,0)</f>
        <v>0</v>
      </c>
      <c r="BI233" s="224">
        <f>IF(N233="nulová",J233,0)</f>
        <v>0</v>
      </c>
      <c r="BJ233" s="13" t="s">
        <v>83</v>
      </c>
      <c r="BK233" s="224">
        <f>ROUND(I233*H233,2)</f>
        <v>0</v>
      </c>
      <c r="BL233" s="13" t="s">
        <v>503</v>
      </c>
      <c r="BM233" s="223" t="s">
        <v>1319</v>
      </c>
    </row>
    <row r="234" s="2" customFormat="1">
      <c r="A234" s="34"/>
      <c r="B234" s="35"/>
      <c r="C234" s="36"/>
      <c r="D234" s="225" t="s">
        <v>199</v>
      </c>
      <c r="E234" s="36"/>
      <c r="F234" s="226" t="s">
        <v>524</v>
      </c>
      <c r="G234" s="36"/>
      <c r="H234" s="36"/>
      <c r="I234" s="150"/>
      <c r="J234" s="36"/>
      <c r="K234" s="36"/>
      <c r="L234" s="40"/>
      <c r="M234" s="227"/>
      <c r="N234" s="228"/>
      <c r="O234" s="87"/>
      <c r="P234" s="87"/>
      <c r="Q234" s="87"/>
      <c r="R234" s="87"/>
      <c r="S234" s="87"/>
      <c r="T234" s="88"/>
      <c r="U234" s="34"/>
      <c r="V234" s="34"/>
      <c r="W234" s="34"/>
      <c r="X234" s="34"/>
      <c r="Y234" s="34"/>
      <c r="Z234" s="34"/>
      <c r="AA234" s="34"/>
      <c r="AB234" s="34"/>
      <c r="AC234" s="34"/>
      <c r="AD234" s="34"/>
      <c r="AE234" s="34"/>
      <c r="AT234" s="13" t="s">
        <v>199</v>
      </c>
      <c r="AU234" s="13" t="s">
        <v>76</v>
      </c>
    </row>
    <row r="235" s="2" customFormat="1">
      <c r="A235" s="34"/>
      <c r="B235" s="35"/>
      <c r="C235" s="36"/>
      <c r="D235" s="225" t="s">
        <v>340</v>
      </c>
      <c r="E235" s="36"/>
      <c r="F235" s="229" t="s">
        <v>525</v>
      </c>
      <c r="G235" s="36"/>
      <c r="H235" s="36"/>
      <c r="I235" s="150"/>
      <c r="J235" s="36"/>
      <c r="K235" s="36"/>
      <c r="L235" s="40"/>
      <c r="M235" s="227"/>
      <c r="N235" s="228"/>
      <c r="O235" s="87"/>
      <c r="P235" s="87"/>
      <c r="Q235" s="87"/>
      <c r="R235" s="87"/>
      <c r="S235" s="87"/>
      <c r="T235" s="88"/>
      <c r="U235" s="34"/>
      <c r="V235" s="34"/>
      <c r="W235" s="34"/>
      <c r="X235" s="34"/>
      <c r="Y235" s="34"/>
      <c r="Z235" s="34"/>
      <c r="AA235" s="34"/>
      <c r="AB235" s="34"/>
      <c r="AC235" s="34"/>
      <c r="AD235" s="34"/>
      <c r="AE235" s="34"/>
      <c r="AT235" s="13" t="s">
        <v>340</v>
      </c>
      <c r="AU235" s="13" t="s">
        <v>76</v>
      </c>
    </row>
    <row r="236" s="10" customFormat="1">
      <c r="A236" s="10"/>
      <c r="B236" s="230"/>
      <c r="C236" s="231"/>
      <c r="D236" s="225" t="s">
        <v>203</v>
      </c>
      <c r="E236" s="232" t="s">
        <v>1</v>
      </c>
      <c r="F236" s="233" t="s">
        <v>1320</v>
      </c>
      <c r="G236" s="231"/>
      <c r="H236" s="234">
        <v>2.3500000000000001</v>
      </c>
      <c r="I236" s="235"/>
      <c r="J236" s="231"/>
      <c r="K236" s="231"/>
      <c r="L236" s="236"/>
      <c r="M236" s="267"/>
      <c r="N236" s="268"/>
      <c r="O236" s="268"/>
      <c r="P236" s="268"/>
      <c r="Q236" s="268"/>
      <c r="R236" s="268"/>
      <c r="S236" s="268"/>
      <c r="T236" s="269"/>
      <c r="U236" s="10"/>
      <c r="V236" s="10"/>
      <c r="W236" s="10"/>
      <c r="X236" s="10"/>
      <c r="Y236" s="10"/>
      <c r="Z236" s="10"/>
      <c r="AA236" s="10"/>
      <c r="AB236" s="10"/>
      <c r="AC236" s="10"/>
      <c r="AD236" s="10"/>
      <c r="AE236" s="10"/>
      <c r="AT236" s="240" t="s">
        <v>203</v>
      </c>
      <c r="AU236" s="240" t="s">
        <v>76</v>
      </c>
      <c r="AV236" s="10" t="s">
        <v>85</v>
      </c>
      <c r="AW236" s="10" t="s">
        <v>32</v>
      </c>
      <c r="AX236" s="10" t="s">
        <v>83</v>
      </c>
      <c r="AY236" s="240" t="s">
        <v>197</v>
      </c>
    </row>
    <row r="237" s="2" customFormat="1" ht="6.96" customHeight="1">
      <c r="A237" s="34"/>
      <c r="B237" s="62"/>
      <c r="C237" s="63"/>
      <c r="D237" s="63"/>
      <c r="E237" s="63"/>
      <c r="F237" s="63"/>
      <c r="G237" s="63"/>
      <c r="H237" s="63"/>
      <c r="I237" s="188"/>
      <c r="J237" s="63"/>
      <c r="K237" s="63"/>
      <c r="L237" s="40"/>
      <c r="M237" s="34"/>
      <c r="O237" s="34"/>
      <c r="P237" s="34"/>
      <c r="Q237" s="34"/>
      <c r="R237" s="34"/>
      <c r="S237" s="34"/>
      <c r="T237" s="34"/>
      <c r="U237" s="34"/>
      <c r="V237" s="34"/>
      <c r="W237" s="34"/>
      <c r="X237" s="34"/>
      <c r="Y237" s="34"/>
      <c r="Z237" s="34"/>
      <c r="AA237" s="34"/>
      <c r="AB237" s="34"/>
      <c r="AC237" s="34"/>
      <c r="AD237" s="34"/>
      <c r="AE237" s="34"/>
    </row>
  </sheetData>
  <sheetProtection sheet="1" autoFilter="0" formatColumns="0" formatRows="0" objects="1" scenarios="1" spinCount="100000" saltValue="gskhQj9QIUOtVxfnAmSRP2t6yVqm9D+qlvsryXlsmvj8pvvn2dHrvOWIJhUYWEWrnSXn0UknVdnGDsIcoj+ZXA==" hashValue="ajjH4K1BtanNBklDVPxyOjayV0b9np14LYng7wMGiyvi89+EExgeI7QUgWD7FWd2q8iRuotVVI4ExN2Kzj8lrw==" algorithmName="SHA-512" password="CC35"/>
  <autoFilter ref="C119:K236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08:H108"/>
    <mergeCell ref="E110:H110"/>
    <mergeCell ref="E112:H112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" style="1" customWidth="1"/>
    <col min="8" max="8" width="11.5" style="1" customWidth="1"/>
    <col min="9" max="9" width="20.16016" style="142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42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3" t="s">
        <v>120</v>
      </c>
    </row>
    <row r="3" s="1" customFormat="1" ht="6.96" customHeight="1">
      <c r="B3" s="143"/>
      <c r="C3" s="144"/>
      <c r="D3" s="144"/>
      <c r="E3" s="144"/>
      <c r="F3" s="144"/>
      <c r="G3" s="144"/>
      <c r="H3" s="144"/>
      <c r="I3" s="145"/>
      <c r="J3" s="144"/>
      <c r="K3" s="144"/>
      <c r="L3" s="16"/>
      <c r="AT3" s="13" t="s">
        <v>85</v>
      </c>
    </row>
    <row r="4" s="1" customFormat="1" ht="24.96" customHeight="1">
      <c r="B4" s="16"/>
      <c r="D4" s="146" t="s">
        <v>169</v>
      </c>
      <c r="I4" s="142"/>
      <c r="L4" s="16"/>
      <c r="M4" s="147" t="s">
        <v>10</v>
      </c>
      <c r="AT4" s="13" t="s">
        <v>4</v>
      </c>
    </row>
    <row r="5" s="1" customFormat="1" ht="6.96" customHeight="1">
      <c r="B5" s="16"/>
      <c r="I5" s="142"/>
      <c r="L5" s="16"/>
    </row>
    <row r="6" s="1" customFormat="1" ht="12" customHeight="1">
      <c r="B6" s="16"/>
      <c r="D6" s="148" t="s">
        <v>16</v>
      </c>
      <c r="I6" s="142"/>
      <c r="L6" s="16"/>
    </row>
    <row r="7" s="1" customFormat="1" ht="16.5" customHeight="1">
      <c r="B7" s="16"/>
      <c r="E7" s="149" t="str">
        <f>'Rekapitulace stavby'!K6</f>
        <v xml:space="preserve">Oprava kolejí a výhybek v uzlu Plzeň a na trati  Plzeň - Blatno</v>
      </c>
      <c r="F7" s="148"/>
      <c r="G7" s="148"/>
      <c r="H7" s="148"/>
      <c r="I7" s="142"/>
      <c r="L7" s="16"/>
    </row>
    <row r="8" s="1" customFormat="1" ht="12" customHeight="1">
      <c r="B8" s="16"/>
      <c r="D8" s="148" t="s">
        <v>170</v>
      </c>
      <c r="I8" s="142"/>
      <c r="L8" s="16"/>
    </row>
    <row r="9" s="2" customFormat="1" ht="16.5" customHeight="1">
      <c r="A9" s="34"/>
      <c r="B9" s="40"/>
      <c r="C9" s="34"/>
      <c r="D9" s="34"/>
      <c r="E9" s="149" t="s">
        <v>913</v>
      </c>
      <c r="F9" s="34"/>
      <c r="G9" s="34"/>
      <c r="H9" s="34"/>
      <c r="I9" s="150"/>
      <c r="J9" s="34"/>
      <c r="K9" s="34"/>
      <c r="L9" s="59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 ht="12" customHeight="1">
      <c r="A10" s="34"/>
      <c r="B10" s="40"/>
      <c r="C10" s="34"/>
      <c r="D10" s="148" t="s">
        <v>172</v>
      </c>
      <c r="E10" s="34"/>
      <c r="F10" s="34"/>
      <c r="G10" s="34"/>
      <c r="H10" s="34"/>
      <c r="I10" s="150"/>
      <c r="J10" s="34"/>
      <c r="K10" s="34"/>
      <c r="L10" s="59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6.5" customHeight="1">
      <c r="A11" s="34"/>
      <c r="B11" s="40"/>
      <c r="C11" s="34"/>
      <c r="D11" s="34"/>
      <c r="E11" s="151" t="s">
        <v>1321</v>
      </c>
      <c r="F11" s="34"/>
      <c r="G11" s="34"/>
      <c r="H11" s="34"/>
      <c r="I11" s="150"/>
      <c r="J11" s="34"/>
      <c r="K11" s="34"/>
      <c r="L11" s="59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>
      <c r="A12" s="34"/>
      <c r="B12" s="40"/>
      <c r="C12" s="34"/>
      <c r="D12" s="34"/>
      <c r="E12" s="34"/>
      <c r="F12" s="34"/>
      <c r="G12" s="34"/>
      <c r="H12" s="34"/>
      <c r="I12" s="150"/>
      <c r="J12" s="34"/>
      <c r="K12" s="34"/>
      <c r="L12" s="59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2" customHeight="1">
      <c r="A13" s="34"/>
      <c r="B13" s="40"/>
      <c r="C13" s="34"/>
      <c r="D13" s="148" t="s">
        <v>18</v>
      </c>
      <c r="E13" s="34"/>
      <c r="F13" s="137" t="s">
        <v>1</v>
      </c>
      <c r="G13" s="34"/>
      <c r="H13" s="34"/>
      <c r="I13" s="152" t="s">
        <v>19</v>
      </c>
      <c r="J13" s="137" t="s">
        <v>1</v>
      </c>
      <c r="K13" s="34"/>
      <c r="L13" s="59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40"/>
      <c r="C14" s="34"/>
      <c r="D14" s="148" t="s">
        <v>20</v>
      </c>
      <c r="E14" s="34"/>
      <c r="F14" s="137" t="s">
        <v>21</v>
      </c>
      <c r="G14" s="34"/>
      <c r="H14" s="34"/>
      <c r="I14" s="152" t="s">
        <v>22</v>
      </c>
      <c r="J14" s="153" t="str">
        <f>'Rekapitulace stavby'!AN8</f>
        <v>8. 1. 2020</v>
      </c>
      <c r="K14" s="34"/>
      <c r="L14" s="59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0.8" customHeight="1">
      <c r="A15" s="34"/>
      <c r="B15" s="40"/>
      <c r="C15" s="34"/>
      <c r="D15" s="34"/>
      <c r="E15" s="34"/>
      <c r="F15" s="34"/>
      <c r="G15" s="34"/>
      <c r="H15" s="34"/>
      <c r="I15" s="150"/>
      <c r="J15" s="34"/>
      <c r="K15" s="34"/>
      <c r="L15" s="59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12" customHeight="1">
      <c r="A16" s="34"/>
      <c r="B16" s="40"/>
      <c r="C16" s="34"/>
      <c r="D16" s="148" t="s">
        <v>24</v>
      </c>
      <c r="E16" s="34"/>
      <c r="F16" s="34"/>
      <c r="G16" s="34"/>
      <c r="H16" s="34"/>
      <c r="I16" s="152" t="s">
        <v>25</v>
      </c>
      <c r="J16" s="137" t="s">
        <v>1</v>
      </c>
      <c r="K16" s="34"/>
      <c r="L16" s="59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8" customHeight="1">
      <c r="A17" s="34"/>
      <c r="B17" s="40"/>
      <c r="C17" s="34"/>
      <c r="D17" s="34"/>
      <c r="E17" s="137" t="s">
        <v>26</v>
      </c>
      <c r="F17" s="34"/>
      <c r="G17" s="34"/>
      <c r="H17" s="34"/>
      <c r="I17" s="152" t="s">
        <v>27</v>
      </c>
      <c r="J17" s="137" t="s">
        <v>1</v>
      </c>
      <c r="K17" s="34"/>
      <c r="L17" s="59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6.96" customHeight="1">
      <c r="A18" s="34"/>
      <c r="B18" s="40"/>
      <c r="C18" s="34"/>
      <c r="D18" s="34"/>
      <c r="E18" s="34"/>
      <c r="F18" s="34"/>
      <c r="G18" s="34"/>
      <c r="H18" s="34"/>
      <c r="I18" s="150"/>
      <c r="J18" s="34"/>
      <c r="K18" s="34"/>
      <c r="L18" s="59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12" customHeight="1">
      <c r="A19" s="34"/>
      <c r="B19" s="40"/>
      <c r="C19" s="34"/>
      <c r="D19" s="148" t="s">
        <v>28</v>
      </c>
      <c r="E19" s="34"/>
      <c r="F19" s="34"/>
      <c r="G19" s="34"/>
      <c r="H19" s="34"/>
      <c r="I19" s="152" t="s">
        <v>25</v>
      </c>
      <c r="J19" s="29" t="str">
        <f>'Rekapitulace stavby'!AN13</f>
        <v>Vyplň údaj</v>
      </c>
      <c r="K19" s="34"/>
      <c r="L19" s="59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8" customHeight="1">
      <c r="A20" s="34"/>
      <c r="B20" s="40"/>
      <c r="C20" s="34"/>
      <c r="D20" s="34"/>
      <c r="E20" s="29" t="str">
        <f>'Rekapitulace stavby'!E14</f>
        <v>Vyplň údaj</v>
      </c>
      <c r="F20" s="137"/>
      <c r="G20" s="137"/>
      <c r="H20" s="137"/>
      <c r="I20" s="152" t="s">
        <v>27</v>
      </c>
      <c r="J20" s="29" t="str">
        <f>'Rekapitulace stavby'!AN14</f>
        <v>Vyplň údaj</v>
      </c>
      <c r="K20" s="34"/>
      <c r="L20" s="59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6.96" customHeight="1">
      <c r="A21" s="34"/>
      <c r="B21" s="40"/>
      <c r="C21" s="34"/>
      <c r="D21" s="34"/>
      <c r="E21" s="34"/>
      <c r="F21" s="34"/>
      <c r="G21" s="34"/>
      <c r="H21" s="34"/>
      <c r="I21" s="150"/>
      <c r="J21" s="34"/>
      <c r="K21" s="34"/>
      <c r="L21" s="59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12" customHeight="1">
      <c r="A22" s="34"/>
      <c r="B22" s="40"/>
      <c r="C22" s="34"/>
      <c r="D22" s="148" t="s">
        <v>30</v>
      </c>
      <c r="E22" s="34"/>
      <c r="F22" s="34"/>
      <c r="G22" s="34"/>
      <c r="H22" s="34"/>
      <c r="I22" s="152" t="s">
        <v>25</v>
      </c>
      <c r="J22" s="137" t="str">
        <f>IF('Rekapitulace stavby'!AN16="","",'Rekapitulace stavby'!AN16)</f>
        <v/>
      </c>
      <c r="K22" s="34"/>
      <c r="L22" s="59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8" customHeight="1">
      <c r="A23" s="34"/>
      <c r="B23" s="40"/>
      <c r="C23" s="34"/>
      <c r="D23" s="34"/>
      <c r="E23" s="137" t="str">
        <f>IF('Rekapitulace stavby'!E17="","",'Rekapitulace stavby'!E17)</f>
        <v xml:space="preserve"> </v>
      </c>
      <c r="F23" s="34"/>
      <c r="G23" s="34"/>
      <c r="H23" s="34"/>
      <c r="I23" s="152" t="s">
        <v>27</v>
      </c>
      <c r="J23" s="137" t="str">
        <f>IF('Rekapitulace stavby'!AN17="","",'Rekapitulace stavby'!AN17)</f>
        <v/>
      </c>
      <c r="K23" s="34"/>
      <c r="L23" s="59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6.96" customHeight="1">
      <c r="A24" s="34"/>
      <c r="B24" s="40"/>
      <c r="C24" s="34"/>
      <c r="D24" s="34"/>
      <c r="E24" s="34"/>
      <c r="F24" s="34"/>
      <c r="G24" s="34"/>
      <c r="H24" s="34"/>
      <c r="I24" s="150"/>
      <c r="J24" s="34"/>
      <c r="K24" s="34"/>
      <c r="L24" s="59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12" customHeight="1">
      <c r="A25" s="34"/>
      <c r="B25" s="40"/>
      <c r="C25" s="34"/>
      <c r="D25" s="148" t="s">
        <v>33</v>
      </c>
      <c r="E25" s="34"/>
      <c r="F25" s="34"/>
      <c r="G25" s="34"/>
      <c r="H25" s="34"/>
      <c r="I25" s="152" t="s">
        <v>25</v>
      </c>
      <c r="J25" s="137" t="s">
        <v>1</v>
      </c>
      <c r="K25" s="34"/>
      <c r="L25" s="59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8" customHeight="1">
      <c r="A26" s="34"/>
      <c r="B26" s="40"/>
      <c r="C26" s="34"/>
      <c r="D26" s="34"/>
      <c r="E26" s="137" t="s">
        <v>34</v>
      </c>
      <c r="F26" s="34"/>
      <c r="G26" s="34"/>
      <c r="H26" s="34"/>
      <c r="I26" s="152" t="s">
        <v>27</v>
      </c>
      <c r="J26" s="137" t="s">
        <v>1</v>
      </c>
      <c r="K26" s="34"/>
      <c r="L26" s="59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2" customFormat="1" ht="6.96" customHeight="1">
      <c r="A27" s="34"/>
      <c r="B27" s="40"/>
      <c r="C27" s="34"/>
      <c r="D27" s="34"/>
      <c r="E27" s="34"/>
      <c r="F27" s="34"/>
      <c r="G27" s="34"/>
      <c r="H27" s="34"/>
      <c r="I27" s="150"/>
      <c r="J27" s="34"/>
      <c r="K27" s="34"/>
      <c r="L27" s="59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="2" customFormat="1" ht="12" customHeight="1">
      <c r="A28" s="34"/>
      <c r="B28" s="40"/>
      <c r="C28" s="34"/>
      <c r="D28" s="148" t="s">
        <v>35</v>
      </c>
      <c r="E28" s="34"/>
      <c r="F28" s="34"/>
      <c r="G28" s="34"/>
      <c r="H28" s="34"/>
      <c r="I28" s="150"/>
      <c r="J28" s="34"/>
      <c r="K28" s="34"/>
      <c r="L28" s="59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8" customFormat="1" ht="16.5" customHeight="1">
      <c r="A29" s="154"/>
      <c r="B29" s="155"/>
      <c r="C29" s="154"/>
      <c r="D29" s="154"/>
      <c r="E29" s="156" t="s">
        <v>1</v>
      </c>
      <c r="F29" s="156"/>
      <c r="G29" s="156"/>
      <c r="H29" s="156"/>
      <c r="I29" s="157"/>
      <c r="J29" s="154"/>
      <c r="K29" s="154"/>
      <c r="L29" s="158"/>
      <c r="S29" s="154"/>
      <c r="T29" s="154"/>
      <c r="U29" s="154"/>
      <c r="V29" s="154"/>
      <c r="W29" s="154"/>
      <c r="X29" s="154"/>
      <c r="Y29" s="154"/>
      <c r="Z29" s="154"/>
      <c r="AA29" s="154"/>
      <c r="AB29" s="154"/>
      <c r="AC29" s="154"/>
      <c r="AD29" s="154"/>
      <c r="AE29" s="154"/>
    </row>
    <row r="30" s="2" customFormat="1" ht="6.96" customHeight="1">
      <c r="A30" s="34"/>
      <c r="B30" s="40"/>
      <c r="C30" s="34"/>
      <c r="D30" s="34"/>
      <c r="E30" s="34"/>
      <c r="F30" s="34"/>
      <c r="G30" s="34"/>
      <c r="H30" s="34"/>
      <c r="I30" s="150"/>
      <c r="J30" s="34"/>
      <c r="K30" s="34"/>
      <c r="L30" s="59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40"/>
      <c r="C31" s="34"/>
      <c r="D31" s="159"/>
      <c r="E31" s="159"/>
      <c r="F31" s="159"/>
      <c r="G31" s="159"/>
      <c r="H31" s="159"/>
      <c r="I31" s="160"/>
      <c r="J31" s="159"/>
      <c r="K31" s="159"/>
      <c r="L31" s="59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25.44" customHeight="1">
      <c r="A32" s="34"/>
      <c r="B32" s="40"/>
      <c r="C32" s="34"/>
      <c r="D32" s="161" t="s">
        <v>36</v>
      </c>
      <c r="E32" s="34"/>
      <c r="F32" s="34"/>
      <c r="G32" s="34"/>
      <c r="H32" s="34"/>
      <c r="I32" s="150"/>
      <c r="J32" s="162">
        <f>ROUND(J120, 2)</f>
        <v>0</v>
      </c>
      <c r="K32" s="34"/>
      <c r="L32" s="59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6.96" customHeight="1">
      <c r="A33" s="34"/>
      <c r="B33" s="40"/>
      <c r="C33" s="34"/>
      <c r="D33" s="159"/>
      <c r="E33" s="159"/>
      <c r="F33" s="159"/>
      <c r="G33" s="159"/>
      <c r="H33" s="159"/>
      <c r="I33" s="160"/>
      <c r="J33" s="159"/>
      <c r="K33" s="159"/>
      <c r="L33" s="59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40"/>
      <c r="C34" s="34"/>
      <c r="D34" s="34"/>
      <c r="E34" s="34"/>
      <c r="F34" s="163" t="s">
        <v>38</v>
      </c>
      <c r="G34" s="34"/>
      <c r="H34" s="34"/>
      <c r="I34" s="164" t="s">
        <v>37</v>
      </c>
      <c r="J34" s="163" t="s">
        <v>39</v>
      </c>
      <c r="K34" s="34"/>
      <c r="L34" s="59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="2" customFormat="1" ht="14.4" customHeight="1">
      <c r="A35" s="34"/>
      <c r="B35" s="40"/>
      <c r="C35" s="34"/>
      <c r="D35" s="165" t="s">
        <v>40</v>
      </c>
      <c r="E35" s="148" t="s">
        <v>41</v>
      </c>
      <c r="F35" s="166">
        <f>ROUND((SUM(BE120:BE153)),  2)</f>
        <v>0</v>
      </c>
      <c r="G35" s="34"/>
      <c r="H35" s="34"/>
      <c r="I35" s="167">
        <v>0.20999999999999999</v>
      </c>
      <c r="J35" s="166">
        <f>ROUND(((SUM(BE120:BE153))*I35),  2)</f>
        <v>0</v>
      </c>
      <c r="K35" s="34"/>
      <c r="L35" s="59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="2" customFormat="1" ht="14.4" customHeight="1">
      <c r="A36" s="34"/>
      <c r="B36" s="40"/>
      <c r="C36" s="34"/>
      <c r="D36" s="34"/>
      <c r="E36" s="148" t="s">
        <v>42</v>
      </c>
      <c r="F36" s="166">
        <f>ROUND((SUM(BF120:BF153)),  2)</f>
        <v>0</v>
      </c>
      <c r="G36" s="34"/>
      <c r="H36" s="34"/>
      <c r="I36" s="167">
        <v>0.14999999999999999</v>
      </c>
      <c r="J36" s="166">
        <f>ROUND(((SUM(BF120:BF153))*I36),  2)</f>
        <v>0</v>
      </c>
      <c r="K36" s="34"/>
      <c r="L36" s="59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40"/>
      <c r="C37" s="34"/>
      <c r="D37" s="34"/>
      <c r="E37" s="148" t="s">
        <v>43</v>
      </c>
      <c r="F37" s="166">
        <f>ROUND((SUM(BG120:BG153)),  2)</f>
        <v>0</v>
      </c>
      <c r="G37" s="34"/>
      <c r="H37" s="34"/>
      <c r="I37" s="167">
        <v>0.20999999999999999</v>
      </c>
      <c r="J37" s="166">
        <f>0</f>
        <v>0</v>
      </c>
      <c r="K37" s="34"/>
      <c r="L37" s="59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hidden="1" s="2" customFormat="1" ht="14.4" customHeight="1">
      <c r="A38" s="34"/>
      <c r="B38" s="40"/>
      <c r="C38" s="34"/>
      <c r="D38" s="34"/>
      <c r="E38" s="148" t="s">
        <v>44</v>
      </c>
      <c r="F38" s="166">
        <f>ROUND((SUM(BH120:BH153)),  2)</f>
        <v>0</v>
      </c>
      <c r="G38" s="34"/>
      <c r="H38" s="34"/>
      <c r="I38" s="167">
        <v>0.14999999999999999</v>
      </c>
      <c r="J38" s="166">
        <f>0</f>
        <v>0</v>
      </c>
      <c r="K38" s="34"/>
      <c r="L38" s="59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hidden="1" s="2" customFormat="1" ht="14.4" customHeight="1">
      <c r="A39" s="34"/>
      <c r="B39" s="40"/>
      <c r="C39" s="34"/>
      <c r="D39" s="34"/>
      <c r="E39" s="148" t="s">
        <v>45</v>
      </c>
      <c r="F39" s="166">
        <f>ROUND((SUM(BI120:BI153)),  2)</f>
        <v>0</v>
      </c>
      <c r="G39" s="34"/>
      <c r="H39" s="34"/>
      <c r="I39" s="167">
        <v>0</v>
      </c>
      <c r="J39" s="166">
        <f>0</f>
        <v>0</v>
      </c>
      <c r="K39" s="34"/>
      <c r="L39" s="59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6.96" customHeight="1">
      <c r="A40" s="34"/>
      <c r="B40" s="40"/>
      <c r="C40" s="34"/>
      <c r="D40" s="34"/>
      <c r="E40" s="34"/>
      <c r="F40" s="34"/>
      <c r="G40" s="34"/>
      <c r="H40" s="34"/>
      <c r="I40" s="150"/>
      <c r="J40" s="34"/>
      <c r="K40" s="34"/>
      <c r="L40" s="59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2" customFormat="1" ht="25.44" customHeight="1">
      <c r="A41" s="34"/>
      <c r="B41" s="40"/>
      <c r="C41" s="168"/>
      <c r="D41" s="169" t="s">
        <v>46</v>
      </c>
      <c r="E41" s="170"/>
      <c r="F41" s="170"/>
      <c r="G41" s="171" t="s">
        <v>47</v>
      </c>
      <c r="H41" s="172" t="s">
        <v>48</v>
      </c>
      <c r="I41" s="173"/>
      <c r="J41" s="174">
        <f>SUM(J32:J39)</f>
        <v>0</v>
      </c>
      <c r="K41" s="175"/>
      <c r="L41" s="59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="2" customFormat="1" ht="14.4" customHeight="1">
      <c r="A42" s="34"/>
      <c r="B42" s="40"/>
      <c r="C42" s="34"/>
      <c r="D42" s="34"/>
      <c r="E42" s="34"/>
      <c r="F42" s="34"/>
      <c r="G42" s="34"/>
      <c r="H42" s="34"/>
      <c r="I42" s="150"/>
      <c r="J42" s="34"/>
      <c r="K42" s="34"/>
      <c r="L42" s="59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="1" customFormat="1" ht="14.4" customHeight="1">
      <c r="B43" s="16"/>
      <c r="I43" s="142"/>
      <c r="L43" s="16"/>
    </row>
    <row r="44" s="1" customFormat="1" ht="14.4" customHeight="1">
      <c r="B44" s="16"/>
      <c r="I44" s="142"/>
      <c r="L44" s="16"/>
    </row>
    <row r="45" s="1" customFormat="1" ht="14.4" customHeight="1">
      <c r="B45" s="16"/>
      <c r="I45" s="142"/>
      <c r="L45" s="16"/>
    </row>
    <row r="46" s="1" customFormat="1" ht="14.4" customHeight="1">
      <c r="B46" s="16"/>
      <c r="I46" s="142"/>
      <c r="L46" s="16"/>
    </row>
    <row r="47" s="1" customFormat="1" ht="14.4" customHeight="1">
      <c r="B47" s="16"/>
      <c r="I47" s="142"/>
      <c r="L47" s="16"/>
    </row>
    <row r="48" s="1" customFormat="1" ht="14.4" customHeight="1">
      <c r="B48" s="16"/>
      <c r="I48" s="142"/>
      <c r="L48" s="16"/>
    </row>
    <row r="49" s="1" customFormat="1" ht="14.4" customHeight="1">
      <c r="B49" s="16"/>
      <c r="I49" s="142"/>
      <c r="L49" s="16"/>
    </row>
    <row r="50" s="2" customFormat="1" ht="14.4" customHeight="1">
      <c r="B50" s="59"/>
      <c r="D50" s="176" t="s">
        <v>49</v>
      </c>
      <c r="E50" s="177"/>
      <c r="F50" s="177"/>
      <c r="G50" s="176" t="s">
        <v>50</v>
      </c>
      <c r="H50" s="177"/>
      <c r="I50" s="178"/>
      <c r="J50" s="177"/>
      <c r="K50" s="177"/>
      <c r="L50" s="59"/>
    </row>
    <row r="51">
      <c r="B51" s="16"/>
      <c r="L51" s="16"/>
    </row>
    <row r="52">
      <c r="B52" s="16"/>
      <c r="L52" s="16"/>
    </row>
    <row r="53">
      <c r="B53" s="16"/>
      <c r="L53" s="16"/>
    </row>
    <row r="54">
      <c r="B54" s="16"/>
      <c r="L54" s="16"/>
    </row>
    <row r="55">
      <c r="B55" s="16"/>
      <c r="L55" s="16"/>
    </row>
    <row r="56">
      <c r="B56" s="16"/>
      <c r="L56" s="16"/>
    </row>
    <row r="57">
      <c r="B57" s="16"/>
      <c r="L57" s="16"/>
    </row>
    <row r="58">
      <c r="B58" s="16"/>
      <c r="L58" s="16"/>
    </row>
    <row r="59">
      <c r="B59" s="16"/>
      <c r="L59" s="16"/>
    </row>
    <row r="60">
      <c r="B60" s="16"/>
      <c r="L60" s="16"/>
    </row>
    <row r="61" s="2" customFormat="1">
      <c r="A61" s="34"/>
      <c r="B61" s="40"/>
      <c r="C61" s="34"/>
      <c r="D61" s="179" t="s">
        <v>51</v>
      </c>
      <c r="E61" s="180"/>
      <c r="F61" s="181" t="s">
        <v>52</v>
      </c>
      <c r="G61" s="179" t="s">
        <v>51</v>
      </c>
      <c r="H61" s="180"/>
      <c r="I61" s="182"/>
      <c r="J61" s="183" t="s">
        <v>52</v>
      </c>
      <c r="K61" s="180"/>
      <c r="L61" s="59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6"/>
      <c r="L62" s="16"/>
    </row>
    <row r="63">
      <c r="B63" s="16"/>
      <c r="L63" s="16"/>
    </row>
    <row r="64">
      <c r="B64" s="16"/>
      <c r="L64" s="16"/>
    </row>
    <row r="65" s="2" customFormat="1">
      <c r="A65" s="34"/>
      <c r="B65" s="40"/>
      <c r="C65" s="34"/>
      <c r="D65" s="176" t="s">
        <v>53</v>
      </c>
      <c r="E65" s="184"/>
      <c r="F65" s="184"/>
      <c r="G65" s="176" t="s">
        <v>54</v>
      </c>
      <c r="H65" s="184"/>
      <c r="I65" s="185"/>
      <c r="J65" s="184"/>
      <c r="K65" s="184"/>
      <c r="L65" s="59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6"/>
      <c r="L66" s="16"/>
    </row>
    <row r="67">
      <c r="B67" s="16"/>
      <c r="L67" s="16"/>
    </row>
    <row r="68">
      <c r="B68" s="16"/>
      <c r="L68" s="16"/>
    </row>
    <row r="69">
      <c r="B69" s="16"/>
      <c r="L69" s="16"/>
    </row>
    <row r="70">
      <c r="B70" s="16"/>
      <c r="L70" s="16"/>
    </row>
    <row r="71">
      <c r="B71" s="16"/>
      <c r="L71" s="16"/>
    </row>
    <row r="72">
      <c r="B72" s="16"/>
      <c r="L72" s="16"/>
    </row>
    <row r="73">
      <c r="B73" s="16"/>
      <c r="L73" s="16"/>
    </row>
    <row r="74">
      <c r="B74" s="16"/>
      <c r="L74" s="16"/>
    </row>
    <row r="75">
      <c r="B75" s="16"/>
      <c r="L75" s="16"/>
    </row>
    <row r="76" s="2" customFormat="1">
      <c r="A76" s="34"/>
      <c r="B76" s="40"/>
      <c r="C76" s="34"/>
      <c r="D76" s="179" t="s">
        <v>51</v>
      </c>
      <c r="E76" s="180"/>
      <c r="F76" s="181" t="s">
        <v>52</v>
      </c>
      <c r="G76" s="179" t="s">
        <v>51</v>
      </c>
      <c r="H76" s="180"/>
      <c r="I76" s="182"/>
      <c r="J76" s="183" t="s">
        <v>52</v>
      </c>
      <c r="K76" s="180"/>
      <c r="L76" s="59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186"/>
      <c r="C77" s="187"/>
      <c r="D77" s="187"/>
      <c r="E77" s="187"/>
      <c r="F77" s="187"/>
      <c r="G77" s="187"/>
      <c r="H77" s="187"/>
      <c r="I77" s="188"/>
      <c r="J77" s="187"/>
      <c r="K77" s="187"/>
      <c r="L77" s="59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189"/>
      <c r="C81" s="190"/>
      <c r="D81" s="190"/>
      <c r="E81" s="190"/>
      <c r="F81" s="190"/>
      <c r="G81" s="190"/>
      <c r="H81" s="190"/>
      <c r="I81" s="191"/>
      <c r="J81" s="190"/>
      <c r="K81" s="190"/>
      <c r="L81" s="59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174</v>
      </c>
      <c r="D82" s="36"/>
      <c r="E82" s="36"/>
      <c r="F82" s="36"/>
      <c r="G82" s="36"/>
      <c r="H82" s="36"/>
      <c r="I82" s="150"/>
      <c r="J82" s="36"/>
      <c r="K82" s="36"/>
      <c r="L82" s="59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6"/>
      <c r="D83" s="36"/>
      <c r="E83" s="36"/>
      <c r="F83" s="36"/>
      <c r="G83" s="36"/>
      <c r="H83" s="36"/>
      <c r="I83" s="150"/>
      <c r="J83" s="36"/>
      <c r="K83" s="36"/>
      <c r="L83" s="59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16</v>
      </c>
      <c r="D84" s="36"/>
      <c r="E84" s="36"/>
      <c r="F84" s="36"/>
      <c r="G84" s="36"/>
      <c r="H84" s="36"/>
      <c r="I84" s="150"/>
      <c r="J84" s="36"/>
      <c r="K84" s="36"/>
      <c r="L84" s="59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16.5" customHeight="1">
      <c r="A85" s="34"/>
      <c r="B85" s="35"/>
      <c r="C85" s="36"/>
      <c r="D85" s="36"/>
      <c r="E85" s="192" t="str">
        <f>E7</f>
        <v xml:space="preserve">Oprava kolejí a výhybek v uzlu Plzeň a na trati  Plzeň - Blatno</v>
      </c>
      <c r="F85" s="28"/>
      <c r="G85" s="28"/>
      <c r="H85" s="28"/>
      <c r="I85" s="150"/>
      <c r="J85" s="36"/>
      <c r="K85" s="36"/>
      <c r="L85" s="59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1" customFormat="1" ht="12" customHeight="1">
      <c r="B86" s="17"/>
      <c r="C86" s="28" t="s">
        <v>170</v>
      </c>
      <c r="D86" s="18"/>
      <c r="E86" s="18"/>
      <c r="F86" s="18"/>
      <c r="G86" s="18"/>
      <c r="H86" s="18"/>
      <c r="I86" s="142"/>
      <c r="J86" s="18"/>
      <c r="K86" s="18"/>
      <c r="L86" s="16"/>
    </row>
    <row r="87" s="2" customFormat="1" ht="16.5" customHeight="1">
      <c r="A87" s="34"/>
      <c r="B87" s="35"/>
      <c r="C87" s="36"/>
      <c r="D87" s="36"/>
      <c r="E87" s="192" t="s">
        <v>913</v>
      </c>
      <c r="F87" s="36"/>
      <c r="G87" s="36"/>
      <c r="H87" s="36"/>
      <c r="I87" s="150"/>
      <c r="J87" s="36"/>
      <c r="K87" s="36"/>
      <c r="L87" s="59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12" customHeight="1">
      <c r="A88" s="34"/>
      <c r="B88" s="35"/>
      <c r="C88" s="28" t="s">
        <v>172</v>
      </c>
      <c r="D88" s="36"/>
      <c r="E88" s="36"/>
      <c r="F88" s="36"/>
      <c r="G88" s="36"/>
      <c r="H88" s="36"/>
      <c r="I88" s="150"/>
      <c r="J88" s="36"/>
      <c r="K88" s="36"/>
      <c r="L88" s="59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6.5" customHeight="1">
      <c r="A89" s="34"/>
      <c r="B89" s="35"/>
      <c r="C89" s="36"/>
      <c r="D89" s="36"/>
      <c r="E89" s="72" t="str">
        <f>E11</f>
        <v>SO 2.6 - Materiál objednatele</v>
      </c>
      <c r="F89" s="36"/>
      <c r="G89" s="36"/>
      <c r="H89" s="36"/>
      <c r="I89" s="150"/>
      <c r="J89" s="36"/>
      <c r="K89" s="36"/>
      <c r="L89" s="59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6"/>
      <c r="D90" s="36"/>
      <c r="E90" s="36"/>
      <c r="F90" s="36"/>
      <c r="G90" s="36"/>
      <c r="H90" s="36"/>
      <c r="I90" s="150"/>
      <c r="J90" s="36"/>
      <c r="K90" s="36"/>
      <c r="L90" s="59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2" customHeight="1">
      <c r="A91" s="34"/>
      <c r="B91" s="35"/>
      <c r="C91" s="28" t="s">
        <v>20</v>
      </c>
      <c r="D91" s="36"/>
      <c r="E91" s="36"/>
      <c r="F91" s="23" t="str">
        <f>F14</f>
        <v>TO Plzeň, TO Třemošná</v>
      </c>
      <c r="G91" s="36"/>
      <c r="H91" s="36"/>
      <c r="I91" s="152" t="s">
        <v>22</v>
      </c>
      <c r="J91" s="75" t="str">
        <f>IF(J14="","",J14)</f>
        <v>8. 1. 2020</v>
      </c>
      <c r="K91" s="36"/>
      <c r="L91" s="59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6.96" customHeight="1">
      <c r="A92" s="34"/>
      <c r="B92" s="35"/>
      <c r="C92" s="36"/>
      <c r="D92" s="36"/>
      <c r="E92" s="36"/>
      <c r="F92" s="36"/>
      <c r="G92" s="36"/>
      <c r="H92" s="36"/>
      <c r="I92" s="150"/>
      <c r="J92" s="36"/>
      <c r="K92" s="36"/>
      <c r="L92" s="59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5.15" customHeight="1">
      <c r="A93" s="34"/>
      <c r="B93" s="35"/>
      <c r="C93" s="28" t="s">
        <v>24</v>
      </c>
      <c r="D93" s="36"/>
      <c r="E93" s="36"/>
      <c r="F93" s="23" t="str">
        <f>E17</f>
        <v xml:space="preserve">Správa železnic s.o. -  OŘ Plzeň</v>
      </c>
      <c r="G93" s="36"/>
      <c r="H93" s="36"/>
      <c r="I93" s="152" t="s">
        <v>30</v>
      </c>
      <c r="J93" s="32" t="str">
        <f>E23</f>
        <v xml:space="preserve"> </v>
      </c>
      <c r="K93" s="36"/>
      <c r="L93" s="59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15.15" customHeight="1">
      <c r="A94" s="34"/>
      <c r="B94" s="35"/>
      <c r="C94" s="28" t="s">
        <v>28</v>
      </c>
      <c r="D94" s="36"/>
      <c r="E94" s="36"/>
      <c r="F94" s="23" t="str">
        <f>IF(E20="","",E20)</f>
        <v>Vyplň údaj</v>
      </c>
      <c r="G94" s="36"/>
      <c r="H94" s="36"/>
      <c r="I94" s="152" t="s">
        <v>33</v>
      </c>
      <c r="J94" s="32" t="str">
        <f>E26</f>
        <v>Jung</v>
      </c>
      <c r="K94" s="36"/>
      <c r="L94" s="59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6"/>
      <c r="D95" s="36"/>
      <c r="E95" s="36"/>
      <c r="F95" s="36"/>
      <c r="G95" s="36"/>
      <c r="H95" s="36"/>
      <c r="I95" s="150"/>
      <c r="J95" s="36"/>
      <c r="K95" s="36"/>
      <c r="L95" s="59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9.28" customHeight="1">
      <c r="A96" s="34"/>
      <c r="B96" s="35"/>
      <c r="C96" s="193" t="s">
        <v>175</v>
      </c>
      <c r="D96" s="194"/>
      <c r="E96" s="194"/>
      <c r="F96" s="194"/>
      <c r="G96" s="194"/>
      <c r="H96" s="194"/>
      <c r="I96" s="195"/>
      <c r="J96" s="196" t="s">
        <v>176</v>
      </c>
      <c r="K96" s="194"/>
      <c r="L96" s="59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="2" customFormat="1" ht="10.32" customHeight="1">
      <c r="A97" s="34"/>
      <c r="B97" s="35"/>
      <c r="C97" s="36"/>
      <c r="D97" s="36"/>
      <c r="E97" s="36"/>
      <c r="F97" s="36"/>
      <c r="G97" s="36"/>
      <c r="H97" s="36"/>
      <c r="I97" s="150"/>
      <c r="J97" s="36"/>
      <c r="K97" s="36"/>
      <c r="L97" s="59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="2" customFormat="1" ht="22.8" customHeight="1">
      <c r="A98" s="34"/>
      <c r="B98" s="35"/>
      <c r="C98" s="197" t="s">
        <v>177</v>
      </c>
      <c r="D98" s="36"/>
      <c r="E98" s="36"/>
      <c r="F98" s="36"/>
      <c r="G98" s="36"/>
      <c r="H98" s="36"/>
      <c r="I98" s="150"/>
      <c r="J98" s="106">
        <f>J120</f>
        <v>0</v>
      </c>
      <c r="K98" s="36"/>
      <c r="L98" s="59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U98" s="13" t="s">
        <v>178</v>
      </c>
    </row>
    <row r="99" s="2" customFormat="1" ht="21.84" customHeight="1">
      <c r="A99" s="34"/>
      <c r="B99" s="35"/>
      <c r="C99" s="36"/>
      <c r="D99" s="36"/>
      <c r="E99" s="36"/>
      <c r="F99" s="36"/>
      <c r="G99" s="36"/>
      <c r="H99" s="36"/>
      <c r="I99" s="150"/>
      <c r="J99" s="36"/>
      <c r="K99" s="36"/>
      <c r="L99" s="59"/>
      <c r="S99" s="34"/>
      <c r="T99" s="34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</row>
    <row r="100" s="2" customFormat="1" ht="6.96" customHeight="1">
      <c r="A100" s="34"/>
      <c r="B100" s="62"/>
      <c r="C100" s="63"/>
      <c r="D100" s="63"/>
      <c r="E100" s="63"/>
      <c r="F100" s="63"/>
      <c r="G100" s="63"/>
      <c r="H100" s="63"/>
      <c r="I100" s="188"/>
      <c r="J100" s="63"/>
      <c r="K100" s="63"/>
      <c r="L100" s="59"/>
      <c r="S100" s="34"/>
      <c r="T100" s="34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</row>
    <row r="104" s="2" customFormat="1" ht="6.96" customHeight="1">
      <c r="A104" s="34"/>
      <c r="B104" s="64"/>
      <c r="C104" s="65"/>
      <c r="D104" s="65"/>
      <c r="E104" s="65"/>
      <c r="F104" s="65"/>
      <c r="G104" s="65"/>
      <c r="H104" s="65"/>
      <c r="I104" s="191"/>
      <c r="J104" s="65"/>
      <c r="K104" s="65"/>
      <c r="L104" s="59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5" s="2" customFormat="1" ht="24.96" customHeight="1">
      <c r="A105" s="34"/>
      <c r="B105" s="35"/>
      <c r="C105" s="19" t="s">
        <v>179</v>
      </c>
      <c r="D105" s="36"/>
      <c r="E105" s="36"/>
      <c r="F105" s="36"/>
      <c r="G105" s="36"/>
      <c r="H105" s="36"/>
      <c r="I105" s="150"/>
      <c r="J105" s="36"/>
      <c r="K105" s="36"/>
      <c r="L105" s="59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="2" customFormat="1" ht="6.96" customHeight="1">
      <c r="A106" s="34"/>
      <c r="B106" s="35"/>
      <c r="C106" s="36"/>
      <c r="D106" s="36"/>
      <c r="E106" s="36"/>
      <c r="F106" s="36"/>
      <c r="G106" s="36"/>
      <c r="H106" s="36"/>
      <c r="I106" s="150"/>
      <c r="J106" s="36"/>
      <c r="K106" s="36"/>
      <c r="L106" s="59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="2" customFormat="1" ht="12" customHeight="1">
      <c r="A107" s="34"/>
      <c r="B107" s="35"/>
      <c r="C107" s="28" t="s">
        <v>16</v>
      </c>
      <c r="D107" s="36"/>
      <c r="E107" s="36"/>
      <c r="F107" s="36"/>
      <c r="G107" s="36"/>
      <c r="H107" s="36"/>
      <c r="I107" s="150"/>
      <c r="J107" s="36"/>
      <c r="K107" s="36"/>
      <c r="L107" s="59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="2" customFormat="1" ht="16.5" customHeight="1">
      <c r="A108" s="34"/>
      <c r="B108" s="35"/>
      <c r="C108" s="36"/>
      <c r="D108" s="36"/>
      <c r="E108" s="192" t="str">
        <f>E7</f>
        <v xml:space="preserve">Oprava kolejí a výhybek v uzlu Plzeň a na trati  Plzeň - Blatno</v>
      </c>
      <c r="F108" s="28"/>
      <c r="G108" s="28"/>
      <c r="H108" s="28"/>
      <c r="I108" s="150"/>
      <c r="J108" s="36"/>
      <c r="K108" s="36"/>
      <c r="L108" s="59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="1" customFormat="1" ht="12" customHeight="1">
      <c r="B109" s="17"/>
      <c r="C109" s="28" t="s">
        <v>170</v>
      </c>
      <c r="D109" s="18"/>
      <c r="E109" s="18"/>
      <c r="F109" s="18"/>
      <c r="G109" s="18"/>
      <c r="H109" s="18"/>
      <c r="I109" s="142"/>
      <c r="J109" s="18"/>
      <c r="K109" s="18"/>
      <c r="L109" s="16"/>
    </row>
    <row r="110" s="2" customFormat="1" ht="16.5" customHeight="1">
      <c r="A110" s="34"/>
      <c r="B110" s="35"/>
      <c r="C110" s="36"/>
      <c r="D110" s="36"/>
      <c r="E110" s="192" t="s">
        <v>913</v>
      </c>
      <c r="F110" s="36"/>
      <c r="G110" s="36"/>
      <c r="H110" s="36"/>
      <c r="I110" s="150"/>
      <c r="J110" s="36"/>
      <c r="K110" s="36"/>
      <c r="L110" s="59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="2" customFormat="1" ht="12" customHeight="1">
      <c r="A111" s="34"/>
      <c r="B111" s="35"/>
      <c r="C111" s="28" t="s">
        <v>172</v>
      </c>
      <c r="D111" s="36"/>
      <c r="E111" s="36"/>
      <c r="F111" s="36"/>
      <c r="G111" s="36"/>
      <c r="H111" s="36"/>
      <c r="I111" s="150"/>
      <c r="J111" s="36"/>
      <c r="K111" s="36"/>
      <c r="L111" s="59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="2" customFormat="1" ht="16.5" customHeight="1">
      <c r="A112" s="34"/>
      <c r="B112" s="35"/>
      <c r="C112" s="36"/>
      <c r="D112" s="36"/>
      <c r="E112" s="72" t="str">
        <f>E11</f>
        <v>SO 2.6 - Materiál objednatele</v>
      </c>
      <c r="F112" s="36"/>
      <c r="G112" s="36"/>
      <c r="H112" s="36"/>
      <c r="I112" s="150"/>
      <c r="J112" s="36"/>
      <c r="K112" s="36"/>
      <c r="L112" s="59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="2" customFormat="1" ht="6.96" customHeight="1">
      <c r="A113" s="34"/>
      <c r="B113" s="35"/>
      <c r="C113" s="36"/>
      <c r="D113" s="36"/>
      <c r="E113" s="36"/>
      <c r="F113" s="36"/>
      <c r="G113" s="36"/>
      <c r="H113" s="36"/>
      <c r="I113" s="150"/>
      <c r="J113" s="36"/>
      <c r="K113" s="36"/>
      <c r="L113" s="59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12" customHeight="1">
      <c r="A114" s="34"/>
      <c r="B114" s="35"/>
      <c r="C114" s="28" t="s">
        <v>20</v>
      </c>
      <c r="D114" s="36"/>
      <c r="E114" s="36"/>
      <c r="F114" s="23" t="str">
        <f>F14</f>
        <v>TO Plzeň, TO Třemošná</v>
      </c>
      <c r="G114" s="36"/>
      <c r="H114" s="36"/>
      <c r="I114" s="152" t="s">
        <v>22</v>
      </c>
      <c r="J114" s="75" t="str">
        <f>IF(J14="","",J14)</f>
        <v>8. 1. 2020</v>
      </c>
      <c r="K114" s="36"/>
      <c r="L114" s="59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6.96" customHeight="1">
      <c r="A115" s="34"/>
      <c r="B115" s="35"/>
      <c r="C115" s="36"/>
      <c r="D115" s="36"/>
      <c r="E115" s="36"/>
      <c r="F115" s="36"/>
      <c r="G115" s="36"/>
      <c r="H115" s="36"/>
      <c r="I115" s="150"/>
      <c r="J115" s="36"/>
      <c r="K115" s="36"/>
      <c r="L115" s="59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2" customFormat="1" ht="15.15" customHeight="1">
      <c r="A116" s="34"/>
      <c r="B116" s="35"/>
      <c r="C116" s="28" t="s">
        <v>24</v>
      </c>
      <c r="D116" s="36"/>
      <c r="E116" s="36"/>
      <c r="F116" s="23" t="str">
        <f>E17</f>
        <v xml:space="preserve">Správa železnic s.o. -  OŘ Plzeň</v>
      </c>
      <c r="G116" s="36"/>
      <c r="H116" s="36"/>
      <c r="I116" s="152" t="s">
        <v>30</v>
      </c>
      <c r="J116" s="32" t="str">
        <f>E23</f>
        <v xml:space="preserve"> </v>
      </c>
      <c r="K116" s="36"/>
      <c r="L116" s="59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="2" customFormat="1" ht="15.15" customHeight="1">
      <c r="A117" s="34"/>
      <c r="B117" s="35"/>
      <c r="C117" s="28" t="s">
        <v>28</v>
      </c>
      <c r="D117" s="36"/>
      <c r="E117" s="36"/>
      <c r="F117" s="23" t="str">
        <f>IF(E20="","",E20)</f>
        <v>Vyplň údaj</v>
      </c>
      <c r="G117" s="36"/>
      <c r="H117" s="36"/>
      <c r="I117" s="152" t="s">
        <v>33</v>
      </c>
      <c r="J117" s="32" t="str">
        <f>E26</f>
        <v>Jung</v>
      </c>
      <c r="K117" s="36"/>
      <c r="L117" s="59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="2" customFormat="1" ht="10.32" customHeight="1">
      <c r="A118" s="34"/>
      <c r="B118" s="35"/>
      <c r="C118" s="36"/>
      <c r="D118" s="36"/>
      <c r="E118" s="36"/>
      <c r="F118" s="36"/>
      <c r="G118" s="36"/>
      <c r="H118" s="36"/>
      <c r="I118" s="150"/>
      <c r="J118" s="36"/>
      <c r="K118" s="36"/>
      <c r="L118" s="59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="9" customFormat="1" ht="29.28" customHeight="1">
      <c r="A119" s="198"/>
      <c r="B119" s="199"/>
      <c r="C119" s="200" t="s">
        <v>180</v>
      </c>
      <c r="D119" s="201" t="s">
        <v>61</v>
      </c>
      <c r="E119" s="201" t="s">
        <v>57</v>
      </c>
      <c r="F119" s="201" t="s">
        <v>58</v>
      </c>
      <c r="G119" s="201" t="s">
        <v>181</v>
      </c>
      <c r="H119" s="201" t="s">
        <v>182</v>
      </c>
      <c r="I119" s="202" t="s">
        <v>183</v>
      </c>
      <c r="J119" s="203" t="s">
        <v>176</v>
      </c>
      <c r="K119" s="204" t="s">
        <v>184</v>
      </c>
      <c r="L119" s="205"/>
      <c r="M119" s="96" t="s">
        <v>1</v>
      </c>
      <c r="N119" s="97" t="s">
        <v>40</v>
      </c>
      <c r="O119" s="97" t="s">
        <v>185</v>
      </c>
      <c r="P119" s="97" t="s">
        <v>186</v>
      </c>
      <c r="Q119" s="97" t="s">
        <v>187</v>
      </c>
      <c r="R119" s="97" t="s">
        <v>188</v>
      </c>
      <c r="S119" s="97" t="s">
        <v>189</v>
      </c>
      <c r="T119" s="98" t="s">
        <v>190</v>
      </c>
      <c r="U119" s="198"/>
      <c r="V119" s="198"/>
      <c r="W119" s="198"/>
      <c r="X119" s="198"/>
      <c r="Y119" s="198"/>
      <c r="Z119" s="198"/>
      <c r="AA119" s="198"/>
      <c r="AB119" s="198"/>
      <c r="AC119" s="198"/>
      <c r="AD119" s="198"/>
      <c r="AE119" s="198"/>
    </row>
    <row r="120" s="2" customFormat="1" ht="22.8" customHeight="1">
      <c r="A120" s="34"/>
      <c r="B120" s="35"/>
      <c r="C120" s="103" t="s">
        <v>191</v>
      </c>
      <c r="D120" s="36"/>
      <c r="E120" s="36"/>
      <c r="F120" s="36"/>
      <c r="G120" s="36"/>
      <c r="H120" s="36"/>
      <c r="I120" s="150"/>
      <c r="J120" s="206">
        <f>BK120</f>
        <v>0</v>
      </c>
      <c r="K120" s="36"/>
      <c r="L120" s="40"/>
      <c r="M120" s="99"/>
      <c r="N120" s="207"/>
      <c r="O120" s="100"/>
      <c r="P120" s="208">
        <f>SUM(P121:P153)</f>
        <v>0</v>
      </c>
      <c r="Q120" s="100"/>
      <c r="R120" s="208">
        <f>SUM(R121:R153)</f>
        <v>34.951000000000001</v>
      </c>
      <c r="S120" s="100"/>
      <c r="T120" s="209">
        <f>SUM(T121:T153)</f>
        <v>0</v>
      </c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T120" s="13" t="s">
        <v>75</v>
      </c>
      <c r="AU120" s="13" t="s">
        <v>178</v>
      </c>
      <c r="BK120" s="210">
        <f>SUM(BK121:BK153)</f>
        <v>0</v>
      </c>
    </row>
    <row r="121" s="2" customFormat="1" ht="16.5" customHeight="1">
      <c r="A121" s="34"/>
      <c r="B121" s="35"/>
      <c r="C121" s="252" t="s">
        <v>83</v>
      </c>
      <c r="D121" s="252" t="s">
        <v>237</v>
      </c>
      <c r="E121" s="253" t="s">
        <v>1322</v>
      </c>
      <c r="F121" s="254" t="s">
        <v>1323</v>
      </c>
      <c r="G121" s="255" t="s">
        <v>209</v>
      </c>
      <c r="H121" s="256">
        <v>28</v>
      </c>
      <c r="I121" s="257"/>
      <c r="J121" s="258">
        <f>ROUND(I121*H121,2)</f>
        <v>0</v>
      </c>
      <c r="K121" s="259"/>
      <c r="L121" s="260"/>
      <c r="M121" s="261" t="s">
        <v>1</v>
      </c>
      <c r="N121" s="262" t="s">
        <v>41</v>
      </c>
      <c r="O121" s="87"/>
      <c r="P121" s="221">
        <f>O121*H121</f>
        <v>0</v>
      </c>
      <c r="Q121" s="221">
        <v>1.23475</v>
      </c>
      <c r="R121" s="221">
        <f>Q121*H121</f>
        <v>34.573</v>
      </c>
      <c r="S121" s="221">
        <v>0</v>
      </c>
      <c r="T121" s="222">
        <f>S121*H121</f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R121" s="223" t="s">
        <v>243</v>
      </c>
      <c r="AT121" s="223" t="s">
        <v>237</v>
      </c>
      <c r="AU121" s="223" t="s">
        <v>76</v>
      </c>
      <c r="AY121" s="13" t="s">
        <v>197</v>
      </c>
      <c r="BE121" s="224">
        <f>IF(N121="základní",J121,0)</f>
        <v>0</v>
      </c>
      <c r="BF121" s="224">
        <f>IF(N121="snížená",J121,0)</f>
        <v>0</v>
      </c>
      <c r="BG121" s="224">
        <f>IF(N121="zákl. přenesená",J121,0)</f>
        <v>0</v>
      </c>
      <c r="BH121" s="224">
        <f>IF(N121="sníž. přenesená",J121,0)</f>
        <v>0</v>
      </c>
      <c r="BI121" s="224">
        <f>IF(N121="nulová",J121,0)</f>
        <v>0</v>
      </c>
      <c r="BJ121" s="13" t="s">
        <v>83</v>
      </c>
      <c r="BK121" s="224">
        <f>ROUND(I121*H121,2)</f>
        <v>0</v>
      </c>
      <c r="BL121" s="13" t="s">
        <v>196</v>
      </c>
      <c r="BM121" s="223" t="s">
        <v>1324</v>
      </c>
    </row>
    <row r="122" s="2" customFormat="1">
      <c r="A122" s="34"/>
      <c r="B122" s="35"/>
      <c r="C122" s="36"/>
      <c r="D122" s="225" t="s">
        <v>199</v>
      </c>
      <c r="E122" s="36"/>
      <c r="F122" s="226" t="s">
        <v>1323</v>
      </c>
      <c r="G122" s="36"/>
      <c r="H122" s="36"/>
      <c r="I122" s="150"/>
      <c r="J122" s="36"/>
      <c r="K122" s="36"/>
      <c r="L122" s="40"/>
      <c r="M122" s="227"/>
      <c r="N122" s="228"/>
      <c r="O122" s="87"/>
      <c r="P122" s="87"/>
      <c r="Q122" s="87"/>
      <c r="R122" s="87"/>
      <c r="S122" s="87"/>
      <c r="T122" s="88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T122" s="13" t="s">
        <v>199</v>
      </c>
      <c r="AU122" s="13" t="s">
        <v>76</v>
      </c>
    </row>
    <row r="123" s="2" customFormat="1" ht="16.5" customHeight="1">
      <c r="A123" s="34"/>
      <c r="B123" s="35"/>
      <c r="C123" s="252" t="s">
        <v>85</v>
      </c>
      <c r="D123" s="252" t="s">
        <v>237</v>
      </c>
      <c r="E123" s="253" t="s">
        <v>721</v>
      </c>
      <c r="F123" s="254" t="s">
        <v>722</v>
      </c>
      <c r="G123" s="255" t="s">
        <v>195</v>
      </c>
      <c r="H123" s="256">
        <v>99</v>
      </c>
      <c r="I123" s="257"/>
      <c r="J123" s="258">
        <f>ROUND(I123*H123,2)</f>
        <v>0</v>
      </c>
      <c r="K123" s="259"/>
      <c r="L123" s="260"/>
      <c r="M123" s="261" t="s">
        <v>1</v>
      </c>
      <c r="N123" s="262" t="s">
        <v>41</v>
      </c>
      <c r="O123" s="87"/>
      <c r="P123" s="221">
        <f>O123*H123</f>
        <v>0</v>
      </c>
      <c r="Q123" s="221">
        <v>0</v>
      </c>
      <c r="R123" s="221">
        <f>Q123*H123</f>
        <v>0</v>
      </c>
      <c r="S123" s="221">
        <v>0</v>
      </c>
      <c r="T123" s="222">
        <f>S123*H123</f>
        <v>0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R123" s="223" t="s">
        <v>243</v>
      </c>
      <c r="AT123" s="223" t="s">
        <v>237</v>
      </c>
      <c r="AU123" s="223" t="s">
        <v>76</v>
      </c>
      <c r="AY123" s="13" t="s">
        <v>197</v>
      </c>
      <c r="BE123" s="224">
        <f>IF(N123="základní",J123,0)</f>
        <v>0</v>
      </c>
      <c r="BF123" s="224">
        <f>IF(N123="snížená",J123,0)</f>
        <v>0</v>
      </c>
      <c r="BG123" s="224">
        <f>IF(N123="zákl. přenesená",J123,0)</f>
        <v>0</v>
      </c>
      <c r="BH123" s="224">
        <f>IF(N123="sníž. přenesená",J123,0)</f>
        <v>0</v>
      </c>
      <c r="BI123" s="224">
        <f>IF(N123="nulová",J123,0)</f>
        <v>0</v>
      </c>
      <c r="BJ123" s="13" t="s">
        <v>83</v>
      </c>
      <c r="BK123" s="224">
        <f>ROUND(I123*H123,2)</f>
        <v>0</v>
      </c>
      <c r="BL123" s="13" t="s">
        <v>196</v>
      </c>
      <c r="BM123" s="223" t="s">
        <v>1325</v>
      </c>
    </row>
    <row r="124" s="2" customFormat="1">
      <c r="A124" s="34"/>
      <c r="B124" s="35"/>
      <c r="C124" s="36"/>
      <c r="D124" s="225" t="s">
        <v>199</v>
      </c>
      <c r="E124" s="36"/>
      <c r="F124" s="226" t="s">
        <v>722</v>
      </c>
      <c r="G124" s="36"/>
      <c r="H124" s="36"/>
      <c r="I124" s="150"/>
      <c r="J124" s="36"/>
      <c r="K124" s="36"/>
      <c r="L124" s="40"/>
      <c r="M124" s="227"/>
      <c r="N124" s="228"/>
      <c r="O124" s="87"/>
      <c r="P124" s="87"/>
      <c r="Q124" s="87"/>
      <c r="R124" s="87"/>
      <c r="S124" s="87"/>
      <c r="T124" s="88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T124" s="13" t="s">
        <v>199</v>
      </c>
      <c r="AU124" s="13" t="s">
        <v>76</v>
      </c>
    </row>
    <row r="125" s="2" customFormat="1" ht="16.5" customHeight="1">
      <c r="A125" s="34"/>
      <c r="B125" s="35"/>
      <c r="C125" s="252" t="s">
        <v>214</v>
      </c>
      <c r="D125" s="252" t="s">
        <v>237</v>
      </c>
      <c r="E125" s="253" t="s">
        <v>1326</v>
      </c>
      <c r="F125" s="254" t="s">
        <v>1327</v>
      </c>
      <c r="G125" s="255" t="s">
        <v>209</v>
      </c>
      <c r="H125" s="256">
        <v>22</v>
      </c>
      <c r="I125" s="257"/>
      <c r="J125" s="258">
        <f>ROUND(I125*H125,2)</f>
        <v>0</v>
      </c>
      <c r="K125" s="259"/>
      <c r="L125" s="260"/>
      <c r="M125" s="261" t="s">
        <v>1</v>
      </c>
      <c r="N125" s="262" t="s">
        <v>41</v>
      </c>
      <c r="O125" s="87"/>
      <c r="P125" s="221">
        <f>O125*H125</f>
        <v>0</v>
      </c>
      <c r="Q125" s="221">
        <v>0</v>
      </c>
      <c r="R125" s="221">
        <f>Q125*H125</f>
        <v>0</v>
      </c>
      <c r="S125" s="221">
        <v>0</v>
      </c>
      <c r="T125" s="222">
        <f>S125*H125</f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223" t="s">
        <v>243</v>
      </c>
      <c r="AT125" s="223" t="s">
        <v>237</v>
      </c>
      <c r="AU125" s="223" t="s">
        <v>76</v>
      </c>
      <c r="AY125" s="13" t="s">
        <v>197</v>
      </c>
      <c r="BE125" s="224">
        <f>IF(N125="základní",J125,0)</f>
        <v>0</v>
      </c>
      <c r="BF125" s="224">
        <f>IF(N125="snížená",J125,0)</f>
        <v>0</v>
      </c>
      <c r="BG125" s="224">
        <f>IF(N125="zákl. přenesená",J125,0)</f>
        <v>0</v>
      </c>
      <c r="BH125" s="224">
        <f>IF(N125="sníž. přenesená",J125,0)</f>
        <v>0</v>
      </c>
      <c r="BI125" s="224">
        <f>IF(N125="nulová",J125,0)</f>
        <v>0</v>
      </c>
      <c r="BJ125" s="13" t="s">
        <v>83</v>
      </c>
      <c r="BK125" s="224">
        <f>ROUND(I125*H125,2)</f>
        <v>0</v>
      </c>
      <c r="BL125" s="13" t="s">
        <v>196</v>
      </c>
      <c r="BM125" s="223" t="s">
        <v>1328</v>
      </c>
    </row>
    <row r="126" s="2" customFormat="1">
      <c r="A126" s="34"/>
      <c r="B126" s="35"/>
      <c r="C126" s="36"/>
      <c r="D126" s="225" t="s">
        <v>199</v>
      </c>
      <c r="E126" s="36"/>
      <c r="F126" s="226" t="s">
        <v>1327</v>
      </c>
      <c r="G126" s="36"/>
      <c r="H126" s="36"/>
      <c r="I126" s="150"/>
      <c r="J126" s="36"/>
      <c r="K126" s="36"/>
      <c r="L126" s="40"/>
      <c r="M126" s="227"/>
      <c r="N126" s="228"/>
      <c r="O126" s="87"/>
      <c r="P126" s="87"/>
      <c r="Q126" s="87"/>
      <c r="R126" s="87"/>
      <c r="S126" s="87"/>
      <c r="T126" s="88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T126" s="13" t="s">
        <v>199</v>
      </c>
      <c r="AU126" s="13" t="s">
        <v>76</v>
      </c>
    </row>
    <row r="127" s="2" customFormat="1" ht="16.5" customHeight="1">
      <c r="A127" s="34"/>
      <c r="B127" s="35"/>
      <c r="C127" s="252" t="s">
        <v>196</v>
      </c>
      <c r="D127" s="252" t="s">
        <v>237</v>
      </c>
      <c r="E127" s="253" t="s">
        <v>1329</v>
      </c>
      <c r="F127" s="254" t="s">
        <v>1330</v>
      </c>
      <c r="G127" s="255" t="s">
        <v>209</v>
      </c>
      <c r="H127" s="256">
        <v>906</v>
      </c>
      <c r="I127" s="257"/>
      <c r="J127" s="258">
        <f>ROUND(I127*H127,2)</f>
        <v>0</v>
      </c>
      <c r="K127" s="259"/>
      <c r="L127" s="260"/>
      <c r="M127" s="261" t="s">
        <v>1</v>
      </c>
      <c r="N127" s="262" t="s">
        <v>41</v>
      </c>
      <c r="O127" s="87"/>
      <c r="P127" s="221">
        <f>O127*H127</f>
        <v>0</v>
      </c>
      <c r="Q127" s="221">
        <v>0</v>
      </c>
      <c r="R127" s="221">
        <f>Q127*H127</f>
        <v>0</v>
      </c>
      <c r="S127" s="221">
        <v>0</v>
      </c>
      <c r="T127" s="222">
        <f>S127*H127</f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223" t="s">
        <v>243</v>
      </c>
      <c r="AT127" s="223" t="s">
        <v>237</v>
      </c>
      <c r="AU127" s="223" t="s">
        <v>76</v>
      </c>
      <c r="AY127" s="13" t="s">
        <v>197</v>
      </c>
      <c r="BE127" s="224">
        <f>IF(N127="základní",J127,0)</f>
        <v>0</v>
      </c>
      <c r="BF127" s="224">
        <f>IF(N127="snížená",J127,0)</f>
        <v>0</v>
      </c>
      <c r="BG127" s="224">
        <f>IF(N127="zákl. přenesená",J127,0)</f>
        <v>0</v>
      </c>
      <c r="BH127" s="224">
        <f>IF(N127="sníž. přenesená",J127,0)</f>
        <v>0</v>
      </c>
      <c r="BI127" s="224">
        <f>IF(N127="nulová",J127,0)</f>
        <v>0</v>
      </c>
      <c r="BJ127" s="13" t="s">
        <v>83</v>
      </c>
      <c r="BK127" s="224">
        <f>ROUND(I127*H127,2)</f>
        <v>0</v>
      </c>
      <c r="BL127" s="13" t="s">
        <v>196</v>
      </c>
      <c r="BM127" s="223" t="s">
        <v>1331</v>
      </c>
    </row>
    <row r="128" s="2" customFormat="1">
      <c r="A128" s="34"/>
      <c r="B128" s="35"/>
      <c r="C128" s="36"/>
      <c r="D128" s="225" t="s">
        <v>199</v>
      </c>
      <c r="E128" s="36"/>
      <c r="F128" s="226" t="s">
        <v>1330</v>
      </c>
      <c r="G128" s="36"/>
      <c r="H128" s="36"/>
      <c r="I128" s="150"/>
      <c r="J128" s="36"/>
      <c r="K128" s="36"/>
      <c r="L128" s="40"/>
      <c r="M128" s="227"/>
      <c r="N128" s="228"/>
      <c r="O128" s="87"/>
      <c r="P128" s="87"/>
      <c r="Q128" s="87"/>
      <c r="R128" s="87"/>
      <c r="S128" s="87"/>
      <c r="T128" s="88"/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T128" s="13" t="s">
        <v>199</v>
      </c>
      <c r="AU128" s="13" t="s">
        <v>76</v>
      </c>
    </row>
    <row r="129" s="2" customFormat="1" ht="16.5" customHeight="1">
      <c r="A129" s="34"/>
      <c r="B129" s="35"/>
      <c r="C129" s="252" t="s">
        <v>224</v>
      </c>
      <c r="D129" s="252" t="s">
        <v>237</v>
      </c>
      <c r="E129" s="253" t="s">
        <v>1332</v>
      </c>
      <c r="F129" s="254" t="s">
        <v>1333</v>
      </c>
      <c r="G129" s="255" t="s">
        <v>209</v>
      </c>
      <c r="H129" s="256">
        <v>336</v>
      </c>
      <c r="I129" s="257"/>
      <c r="J129" s="258">
        <f>ROUND(I129*H129,2)</f>
        <v>0</v>
      </c>
      <c r="K129" s="259"/>
      <c r="L129" s="260"/>
      <c r="M129" s="261" t="s">
        <v>1</v>
      </c>
      <c r="N129" s="262" t="s">
        <v>41</v>
      </c>
      <c r="O129" s="87"/>
      <c r="P129" s="221">
        <f>O129*H129</f>
        <v>0</v>
      </c>
      <c r="Q129" s="221">
        <v>0.00051999999999999995</v>
      </c>
      <c r="R129" s="221">
        <f>Q129*H129</f>
        <v>0.17471999999999999</v>
      </c>
      <c r="S129" s="221">
        <v>0</v>
      </c>
      <c r="T129" s="222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223" t="s">
        <v>243</v>
      </c>
      <c r="AT129" s="223" t="s">
        <v>237</v>
      </c>
      <c r="AU129" s="223" t="s">
        <v>76</v>
      </c>
      <c r="AY129" s="13" t="s">
        <v>197</v>
      </c>
      <c r="BE129" s="224">
        <f>IF(N129="základní",J129,0)</f>
        <v>0</v>
      </c>
      <c r="BF129" s="224">
        <f>IF(N129="snížená",J129,0)</f>
        <v>0</v>
      </c>
      <c r="BG129" s="224">
        <f>IF(N129="zákl. přenesená",J129,0)</f>
        <v>0</v>
      </c>
      <c r="BH129" s="224">
        <f>IF(N129="sníž. přenesená",J129,0)</f>
        <v>0</v>
      </c>
      <c r="BI129" s="224">
        <f>IF(N129="nulová",J129,0)</f>
        <v>0</v>
      </c>
      <c r="BJ129" s="13" t="s">
        <v>83</v>
      </c>
      <c r="BK129" s="224">
        <f>ROUND(I129*H129,2)</f>
        <v>0</v>
      </c>
      <c r="BL129" s="13" t="s">
        <v>196</v>
      </c>
      <c r="BM129" s="223" t="s">
        <v>1334</v>
      </c>
    </row>
    <row r="130" s="2" customFormat="1">
      <c r="A130" s="34"/>
      <c r="B130" s="35"/>
      <c r="C130" s="36"/>
      <c r="D130" s="225" t="s">
        <v>199</v>
      </c>
      <c r="E130" s="36"/>
      <c r="F130" s="226" t="s">
        <v>1333</v>
      </c>
      <c r="G130" s="36"/>
      <c r="H130" s="36"/>
      <c r="I130" s="150"/>
      <c r="J130" s="36"/>
      <c r="K130" s="36"/>
      <c r="L130" s="40"/>
      <c r="M130" s="227"/>
      <c r="N130" s="228"/>
      <c r="O130" s="87"/>
      <c r="P130" s="87"/>
      <c r="Q130" s="87"/>
      <c r="R130" s="87"/>
      <c r="S130" s="87"/>
      <c r="T130" s="88"/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T130" s="13" t="s">
        <v>199</v>
      </c>
      <c r="AU130" s="13" t="s">
        <v>76</v>
      </c>
    </row>
    <row r="131" s="10" customFormat="1">
      <c r="A131" s="10"/>
      <c r="B131" s="230"/>
      <c r="C131" s="231"/>
      <c r="D131" s="225" t="s">
        <v>203</v>
      </c>
      <c r="E131" s="232" t="s">
        <v>1</v>
      </c>
      <c r="F131" s="233" t="s">
        <v>1335</v>
      </c>
      <c r="G131" s="231"/>
      <c r="H131" s="234">
        <v>336</v>
      </c>
      <c r="I131" s="235"/>
      <c r="J131" s="231"/>
      <c r="K131" s="231"/>
      <c r="L131" s="236"/>
      <c r="M131" s="237"/>
      <c r="N131" s="238"/>
      <c r="O131" s="238"/>
      <c r="P131" s="238"/>
      <c r="Q131" s="238"/>
      <c r="R131" s="238"/>
      <c r="S131" s="238"/>
      <c r="T131" s="239"/>
      <c r="U131" s="10"/>
      <c r="V131" s="10"/>
      <c r="W131" s="10"/>
      <c r="X131" s="10"/>
      <c r="Y131" s="10"/>
      <c r="Z131" s="10"/>
      <c r="AA131" s="10"/>
      <c r="AB131" s="10"/>
      <c r="AC131" s="10"/>
      <c r="AD131" s="10"/>
      <c r="AE131" s="10"/>
      <c r="AT131" s="240" t="s">
        <v>203</v>
      </c>
      <c r="AU131" s="240" t="s">
        <v>76</v>
      </c>
      <c r="AV131" s="10" t="s">
        <v>85</v>
      </c>
      <c r="AW131" s="10" t="s">
        <v>32</v>
      </c>
      <c r="AX131" s="10" t="s">
        <v>83</v>
      </c>
      <c r="AY131" s="240" t="s">
        <v>197</v>
      </c>
    </row>
    <row r="132" s="2" customFormat="1" ht="16.5" customHeight="1">
      <c r="A132" s="34"/>
      <c r="B132" s="35"/>
      <c r="C132" s="252" t="s">
        <v>229</v>
      </c>
      <c r="D132" s="252" t="s">
        <v>237</v>
      </c>
      <c r="E132" s="253" t="s">
        <v>1336</v>
      </c>
      <c r="F132" s="254" t="s">
        <v>1337</v>
      </c>
      <c r="G132" s="255" t="s">
        <v>209</v>
      </c>
      <c r="H132" s="256">
        <v>336</v>
      </c>
      <c r="I132" s="257"/>
      <c r="J132" s="258">
        <f>ROUND(I132*H132,2)</f>
        <v>0</v>
      </c>
      <c r="K132" s="259"/>
      <c r="L132" s="260"/>
      <c r="M132" s="261" t="s">
        <v>1</v>
      </c>
      <c r="N132" s="262" t="s">
        <v>41</v>
      </c>
      <c r="O132" s="87"/>
      <c r="P132" s="221">
        <f>O132*H132</f>
        <v>0</v>
      </c>
      <c r="Q132" s="221">
        <v>4.0000000000000003E-05</v>
      </c>
      <c r="R132" s="221">
        <f>Q132*H132</f>
        <v>0.013440000000000001</v>
      </c>
      <c r="S132" s="221">
        <v>0</v>
      </c>
      <c r="T132" s="222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223" t="s">
        <v>243</v>
      </c>
      <c r="AT132" s="223" t="s">
        <v>237</v>
      </c>
      <c r="AU132" s="223" t="s">
        <v>76</v>
      </c>
      <c r="AY132" s="13" t="s">
        <v>197</v>
      </c>
      <c r="BE132" s="224">
        <f>IF(N132="základní",J132,0)</f>
        <v>0</v>
      </c>
      <c r="BF132" s="224">
        <f>IF(N132="snížená",J132,0)</f>
        <v>0</v>
      </c>
      <c r="BG132" s="224">
        <f>IF(N132="zákl. přenesená",J132,0)</f>
        <v>0</v>
      </c>
      <c r="BH132" s="224">
        <f>IF(N132="sníž. přenesená",J132,0)</f>
        <v>0</v>
      </c>
      <c r="BI132" s="224">
        <f>IF(N132="nulová",J132,0)</f>
        <v>0</v>
      </c>
      <c r="BJ132" s="13" t="s">
        <v>83</v>
      </c>
      <c r="BK132" s="224">
        <f>ROUND(I132*H132,2)</f>
        <v>0</v>
      </c>
      <c r="BL132" s="13" t="s">
        <v>196</v>
      </c>
      <c r="BM132" s="223" t="s">
        <v>1338</v>
      </c>
    </row>
    <row r="133" s="2" customFormat="1">
      <c r="A133" s="34"/>
      <c r="B133" s="35"/>
      <c r="C133" s="36"/>
      <c r="D133" s="225" t="s">
        <v>199</v>
      </c>
      <c r="E133" s="36"/>
      <c r="F133" s="226" t="s">
        <v>1337</v>
      </c>
      <c r="G133" s="36"/>
      <c r="H133" s="36"/>
      <c r="I133" s="150"/>
      <c r="J133" s="36"/>
      <c r="K133" s="36"/>
      <c r="L133" s="40"/>
      <c r="M133" s="227"/>
      <c r="N133" s="228"/>
      <c r="O133" s="87"/>
      <c r="P133" s="87"/>
      <c r="Q133" s="87"/>
      <c r="R133" s="87"/>
      <c r="S133" s="87"/>
      <c r="T133" s="88"/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T133" s="13" t="s">
        <v>199</v>
      </c>
      <c r="AU133" s="13" t="s">
        <v>76</v>
      </c>
    </row>
    <row r="134" s="10" customFormat="1">
      <c r="A134" s="10"/>
      <c r="B134" s="230"/>
      <c r="C134" s="231"/>
      <c r="D134" s="225" t="s">
        <v>203</v>
      </c>
      <c r="E134" s="232" t="s">
        <v>1</v>
      </c>
      <c r="F134" s="233" t="s">
        <v>1335</v>
      </c>
      <c r="G134" s="231"/>
      <c r="H134" s="234">
        <v>336</v>
      </c>
      <c r="I134" s="235"/>
      <c r="J134" s="231"/>
      <c r="K134" s="231"/>
      <c r="L134" s="236"/>
      <c r="M134" s="237"/>
      <c r="N134" s="238"/>
      <c r="O134" s="238"/>
      <c r="P134" s="238"/>
      <c r="Q134" s="238"/>
      <c r="R134" s="238"/>
      <c r="S134" s="238"/>
      <c r="T134" s="239"/>
      <c r="U134" s="10"/>
      <c r="V134" s="10"/>
      <c r="W134" s="10"/>
      <c r="X134" s="10"/>
      <c r="Y134" s="10"/>
      <c r="Z134" s="10"/>
      <c r="AA134" s="10"/>
      <c r="AB134" s="10"/>
      <c r="AC134" s="10"/>
      <c r="AD134" s="10"/>
      <c r="AE134" s="10"/>
      <c r="AT134" s="240" t="s">
        <v>203</v>
      </c>
      <c r="AU134" s="240" t="s">
        <v>76</v>
      </c>
      <c r="AV134" s="10" t="s">
        <v>85</v>
      </c>
      <c r="AW134" s="10" t="s">
        <v>32</v>
      </c>
      <c r="AX134" s="10" t="s">
        <v>83</v>
      </c>
      <c r="AY134" s="240" t="s">
        <v>197</v>
      </c>
    </row>
    <row r="135" s="2" customFormat="1" ht="16.5" customHeight="1">
      <c r="A135" s="34"/>
      <c r="B135" s="35"/>
      <c r="C135" s="252" t="s">
        <v>236</v>
      </c>
      <c r="D135" s="252" t="s">
        <v>237</v>
      </c>
      <c r="E135" s="253" t="s">
        <v>1339</v>
      </c>
      <c r="F135" s="254" t="s">
        <v>1340</v>
      </c>
      <c r="G135" s="255" t="s">
        <v>209</v>
      </c>
      <c r="H135" s="256">
        <v>336</v>
      </c>
      <c r="I135" s="257"/>
      <c r="J135" s="258">
        <f>ROUND(I135*H135,2)</f>
        <v>0</v>
      </c>
      <c r="K135" s="259"/>
      <c r="L135" s="260"/>
      <c r="M135" s="261" t="s">
        <v>1</v>
      </c>
      <c r="N135" s="262" t="s">
        <v>41</v>
      </c>
      <c r="O135" s="87"/>
      <c r="P135" s="221">
        <f>O135*H135</f>
        <v>0</v>
      </c>
      <c r="Q135" s="221">
        <v>0.00048999999999999998</v>
      </c>
      <c r="R135" s="221">
        <f>Q135*H135</f>
        <v>0.16464000000000001</v>
      </c>
      <c r="S135" s="221">
        <v>0</v>
      </c>
      <c r="T135" s="222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223" t="s">
        <v>243</v>
      </c>
      <c r="AT135" s="223" t="s">
        <v>237</v>
      </c>
      <c r="AU135" s="223" t="s">
        <v>76</v>
      </c>
      <c r="AY135" s="13" t="s">
        <v>197</v>
      </c>
      <c r="BE135" s="224">
        <f>IF(N135="základní",J135,0)</f>
        <v>0</v>
      </c>
      <c r="BF135" s="224">
        <f>IF(N135="snížená",J135,0)</f>
        <v>0</v>
      </c>
      <c r="BG135" s="224">
        <f>IF(N135="zákl. přenesená",J135,0)</f>
        <v>0</v>
      </c>
      <c r="BH135" s="224">
        <f>IF(N135="sníž. přenesená",J135,0)</f>
        <v>0</v>
      </c>
      <c r="BI135" s="224">
        <f>IF(N135="nulová",J135,0)</f>
        <v>0</v>
      </c>
      <c r="BJ135" s="13" t="s">
        <v>83</v>
      </c>
      <c r="BK135" s="224">
        <f>ROUND(I135*H135,2)</f>
        <v>0</v>
      </c>
      <c r="BL135" s="13" t="s">
        <v>196</v>
      </c>
      <c r="BM135" s="223" t="s">
        <v>1341</v>
      </c>
    </row>
    <row r="136" s="2" customFormat="1">
      <c r="A136" s="34"/>
      <c r="B136" s="35"/>
      <c r="C136" s="36"/>
      <c r="D136" s="225" t="s">
        <v>199</v>
      </c>
      <c r="E136" s="36"/>
      <c r="F136" s="226" t="s">
        <v>1340</v>
      </c>
      <c r="G136" s="36"/>
      <c r="H136" s="36"/>
      <c r="I136" s="150"/>
      <c r="J136" s="36"/>
      <c r="K136" s="36"/>
      <c r="L136" s="40"/>
      <c r="M136" s="227"/>
      <c r="N136" s="228"/>
      <c r="O136" s="87"/>
      <c r="P136" s="87"/>
      <c r="Q136" s="87"/>
      <c r="R136" s="87"/>
      <c r="S136" s="87"/>
      <c r="T136" s="88"/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T136" s="13" t="s">
        <v>199</v>
      </c>
      <c r="AU136" s="13" t="s">
        <v>76</v>
      </c>
    </row>
    <row r="137" s="10" customFormat="1">
      <c r="A137" s="10"/>
      <c r="B137" s="230"/>
      <c r="C137" s="231"/>
      <c r="D137" s="225" t="s">
        <v>203</v>
      </c>
      <c r="E137" s="232" t="s">
        <v>1</v>
      </c>
      <c r="F137" s="233" t="s">
        <v>1335</v>
      </c>
      <c r="G137" s="231"/>
      <c r="H137" s="234">
        <v>336</v>
      </c>
      <c r="I137" s="235"/>
      <c r="J137" s="231"/>
      <c r="K137" s="231"/>
      <c r="L137" s="236"/>
      <c r="M137" s="237"/>
      <c r="N137" s="238"/>
      <c r="O137" s="238"/>
      <c r="P137" s="238"/>
      <c r="Q137" s="238"/>
      <c r="R137" s="238"/>
      <c r="S137" s="238"/>
      <c r="T137" s="239"/>
      <c r="U137" s="10"/>
      <c r="V137" s="10"/>
      <c r="W137" s="10"/>
      <c r="X137" s="10"/>
      <c r="Y137" s="10"/>
      <c r="Z137" s="10"/>
      <c r="AA137" s="10"/>
      <c r="AB137" s="10"/>
      <c r="AC137" s="10"/>
      <c r="AD137" s="10"/>
      <c r="AE137" s="10"/>
      <c r="AT137" s="240" t="s">
        <v>203</v>
      </c>
      <c r="AU137" s="240" t="s">
        <v>76</v>
      </c>
      <c r="AV137" s="10" t="s">
        <v>85</v>
      </c>
      <c r="AW137" s="10" t="s">
        <v>32</v>
      </c>
      <c r="AX137" s="10" t="s">
        <v>83</v>
      </c>
      <c r="AY137" s="240" t="s">
        <v>197</v>
      </c>
    </row>
    <row r="138" s="2" customFormat="1" ht="16.5" customHeight="1">
      <c r="A138" s="34"/>
      <c r="B138" s="35"/>
      <c r="C138" s="252" t="s">
        <v>243</v>
      </c>
      <c r="D138" s="252" t="s">
        <v>237</v>
      </c>
      <c r="E138" s="253" t="s">
        <v>1029</v>
      </c>
      <c r="F138" s="254" t="s">
        <v>1030</v>
      </c>
      <c r="G138" s="255" t="s">
        <v>209</v>
      </c>
      <c r="H138" s="256">
        <v>168</v>
      </c>
      <c r="I138" s="257"/>
      <c r="J138" s="258">
        <f>ROUND(I138*H138,2)</f>
        <v>0</v>
      </c>
      <c r="K138" s="259"/>
      <c r="L138" s="260"/>
      <c r="M138" s="261" t="s">
        <v>1</v>
      </c>
      <c r="N138" s="262" t="s">
        <v>41</v>
      </c>
      <c r="O138" s="87"/>
      <c r="P138" s="221">
        <f>O138*H138</f>
        <v>0</v>
      </c>
      <c r="Q138" s="221">
        <v>0.00014999999999999999</v>
      </c>
      <c r="R138" s="221">
        <f>Q138*H138</f>
        <v>0.025199999999999997</v>
      </c>
      <c r="S138" s="221">
        <v>0</v>
      </c>
      <c r="T138" s="222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223" t="s">
        <v>243</v>
      </c>
      <c r="AT138" s="223" t="s">
        <v>237</v>
      </c>
      <c r="AU138" s="223" t="s">
        <v>76</v>
      </c>
      <c r="AY138" s="13" t="s">
        <v>197</v>
      </c>
      <c r="BE138" s="224">
        <f>IF(N138="základní",J138,0)</f>
        <v>0</v>
      </c>
      <c r="BF138" s="224">
        <f>IF(N138="snížená",J138,0)</f>
        <v>0</v>
      </c>
      <c r="BG138" s="224">
        <f>IF(N138="zákl. přenesená",J138,0)</f>
        <v>0</v>
      </c>
      <c r="BH138" s="224">
        <f>IF(N138="sníž. přenesená",J138,0)</f>
        <v>0</v>
      </c>
      <c r="BI138" s="224">
        <f>IF(N138="nulová",J138,0)</f>
        <v>0</v>
      </c>
      <c r="BJ138" s="13" t="s">
        <v>83</v>
      </c>
      <c r="BK138" s="224">
        <f>ROUND(I138*H138,2)</f>
        <v>0</v>
      </c>
      <c r="BL138" s="13" t="s">
        <v>196</v>
      </c>
      <c r="BM138" s="223" t="s">
        <v>1342</v>
      </c>
    </row>
    <row r="139" s="2" customFormat="1">
      <c r="A139" s="34"/>
      <c r="B139" s="35"/>
      <c r="C139" s="36"/>
      <c r="D139" s="225" t="s">
        <v>199</v>
      </c>
      <c r="E139" s="36"/>
      <c r="F139" s="226" t="s">
        <v>1030</v>
      </c>
      <c r="G139" s="36"/>
      <c r="H139" s="36"/>
      <c r="I139" s="150"/>
      <c r="J139" s="36"/>
      <c r="K139" s="36"/>
      <c r="L139" s="40"/>
      <c r="M139" s="227"/>
      <c r="N139" s="228"/>
      <c r="O139" s="87"/>
      <c r="P139" s="87"/>
      <c r="Q139" s="87"/>
      <c r="R139" s="87"/>
      <c r="S139" s="87"/>
      <c r="T139" s="88"/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T139" s="13" t="s">
        <v>199</v>
      </c>
      <c r="AU139" s="13" t="s">
        <v>76</v>
      </c>
    </row>
    <row r="140" s="10" customFormat="1">
      <c r="A140" s="10"/>
      <c r="B140" s="230"/>
      <c r="C140" s="231"/>
      <c r="D140" s="225" t="s">
        <v>203</v>
      </c>
      <c r="E140" s="232" t="s">
        <v>1</v>
      </c>
      <c r="F140" s="233" t="s">
        <v>1343</v>
      </c>
      <c r="G140" s="231"/>
      <c r="H140" s="234">
        <v>168</v>
      </c>
      <c r="I140" s="235"/>
      <c r="J140" s="231"/>
      <c r="K140" s="231"/>
      <c r="L140" s="236"/>
      <c r="M140" s="237"/>
      <c r="N140" s="238"/>
      <c r="O140" s="238"/>
      <c r="P140" s="238"/>
      <c r="Q140" s="238"/>
      <c r="R140" s="238"/>
      <c r="S140" s="238"/>
      <c r="T140" s="239"/>
      <c r="U140" s="10"/>
      <c r="V140" s="10"/>
      <c r="W140" s="10"/>
      <c r="X140" s="10"/>
      <c r="Y140" s="10"/>
      <c r="Z140" s="10"/>
      <c r="AA140" s="10"/>
      <c r="AB140" s="10"/>
      <c r="AC140" s="10"/>
      <c r="AD140" s="10"/>
      <c r="AE140" s="10"/>
      <c r="AT140" s="240" t="s">
        <v>203</v>
      </c>
      <c r="AU140" s="240" t="s">
        <v>76</v>
      </c>
      <c r="AV140" s="10" t="s">
        <v>85</v>
      </c>
      <c r="AW140" s="10" t="s">
        <v>32</v>
      </c>
      <c r="AX140" s="10" t="s">
        <v>83</v>
      </c>
      <c r="AY140" s="240" t="s">
        <v>197</v>
      </c>
    </row>
    <row r="141" s="2" customFormat="1" ht="16.5" customHeight="1">
      <c r="A141" s="34"/>
      <c r="B141" s="35"/>
      <c r="C141" s="252" t="s">
        <v>247</v>
      </c>
      <c r="D141" s="252" t="s">
        <v>237</v>
      </c>
      <c r="E141" s="253" t="s">
        <v>1344</v>
      </c>
      <c r="F141" s="254" t="s">
        <v>1345</v>
      </c>
      <c r="G141" s="255" t="s">
        <v>209</v>
      </c>
      <c r="H141" s="256">
        <v>336</v>
      </c>
      <c r="I141" s="257"/>
      <c r="J141" s="258">
        <f>ROUND(I141*H141,2)</f>
        <v>0</v>
      </c>
      <c r="K141" s="259"/>
      <c r="L141" s="260"/>
      <c r="M141" s="261" t="s">
        <v>1</v>
      </c>
      <c r="N141" s="262" t="s">
        <v>41</v>
      </c>
      <c r="O141" s="87"/>
      <c r="P141" s="221">
        <f>O141*H141</f>
        <v>0</v>
      </c>
      <c r="Q141" s="221">
        <v>0</v>
      </c>
      <c r="R141" s="221">
        <f>Q141*H141</f>
        <v>0</v>
      </c>
      <c r="S141" s="221">
        <v>0</v>
      </c>
      <c r="T141" s="222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223" t="s">
        <v>243</v>
      </c>
      <c r="AT141" s="223" t="s">
        <v>237</v>
      </c>
      <c r="AU141" s="223" t="s">
        <v>76</v>
      </c>
      <c r="AY141" s="13" t="s">
        <v>197</v>
      </c>
      <c r="BE141" s="224">
        <f>IF(N141="základní",J141,0)</f>
        <v>0</v>
      </c>
      <c r="BF141" s="224">
        <f>IF(N141="snížená",J141,0)</f>
        <v>0</v>
      </c>
      <c r="BG141" s="224">
        <f>IF(N141="zákl. přenesená",J141,0)</f>
        <v>0</v>
      </c>
      <c r="BH141" s="224">
        <f>IF(N141="sníž. přenesená",J141,0)</f>
        <v>0</v>
      </c>
      <c r="BI141" s="224">
        <f>IF(N141="nulová",J141,0)</f>
        <v>0</v>
      </c>
      <c r="BJ141" s="13" t="s">
        <v>83</v>
      </c>
      <c r="BK141" s="224">
        <f>ROUND(I141*H141,2)</f>
        <v>0</v>
      </c>
      <c r="BL141" s="13" t="s">
        <v>196</v>
      </c>
      <c r="BM141" s="223" t="s">
        <v>1346</v>
      </c>
    </row>
    <row r="142" s="2" customFormat="1">
      <c r="A142" s="34"/>
      <c r="B142" s="35"/>
      <c r="C142" s="36"/>
      <c r="D142" s="225" t="s">
        <v>199</v>
      </c>
      <c r="E142" s="36"/>
      <c r="F142" s="226" t="s">
        <v>1345</v>
      </c>
      <c r="G142" s="36"/>
      <c r="H142" s="36"/>
      <c r="I142" s="150"/>
      <c r="J142" s="36"/>
      <c r="K142" s="36"/>
      <c r="L142" s="40"/>
      <c r="M142" s="227"/>
      <c r="N142" s="228"/>
      <c r="O142" s="87"/>
      <c r="P142" s="87"/>
      <c r="Q142" s="87"/>
      <c r="R142" s="87"/>
      <c r="S142" s="87"/>
      <c r="T142" s="88"/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T142" s="13" t="s">
        <v>199</v>
      </c>
      <c r="AU142" s="13" t="s">
        <v>76</v>
      </c>
    </row>
    <row r="143" s="10" customFormat="1">
      <c r="A143" s="10"/>
      <c r="B143" s="230"/>
      <c r="C143" s="231"/>
      <c r="D143" s="225" t="s">
        <v>203</v>
      </c>
      <c r="E143" s="232" t="s">
        <v>1</v>
      </c>
      <c r="F143" s="233" t="s">
        <v>1335</v>
      </c>
      <c r="G143" s="231"/>
      <c r="H143" s="234">
        <v>336</v>
      </c>
      <c r="I143" s="235"/>
      <c r="J143" s="231"/>
      <c r="K143" s="231"/>
      <c r="L143" s="236"/>
      <c r="M143" s="237"/>
      <c r="N143" s="238"/>
      <c r="O143" s="238"/>
      <c r="P143" s="238"/>
      <c r="Q143" s="238"/>
      <c r="R143" s="238"/>
      <c r="S143" s="238"/>
      <c r="T143" s="239"/>
      <c r="U143" s="10"/>
      <c r="V143" s="10"/>
      <c r="W143" s="10"/>
      <c r="X143" s="10"/>
      <c r="Y143" s="10"/>
      <c r="Z143" s="10"/>
      <c r="AA143" s="10"/>
      <c r="AB143" s="10"/>
      <c r="AC143" s="10"/>
      <c r="AD143" s="10"/>
      <c r="AE143" s="10"/>
      <c r="AT143" s="240" t="s">
        <v>203</v>
      </c>
      <c r="AU143" s="240" t="s">
        <v>76</v>
      </c>
      <c r="AV143" s="10" t="s">
        <v>85</v>
      </c>
      <c r="AW143" s="10" t="s">
        <v>32</v>
      </c>
      <c r="AX143" s="10" t="s">
        <v>83</v>
      </c>
      <c r="AY143" s="240" t="s">
        <v>197</v>
      </c>
    </row>
    <row r="144" s="2" customFormat="1" ht="16.5" customHeight="1">
      <c r="A144" s="34"/>
      <c r="B144" s="35"/>
      <c r="C144" s="252" t="s">
        <v>253</v>
      </c>
      <c r="D144" s="252" t="s">
        <v>237</v>
      </c>
      <c r="E144" s="253" t="s">
        <v>1347</v>
      </c>
      <c r="F144" s="254" t="s">
        <v>1348</v>
      </c>
      <c r="G144" s="255" t="s">
        <v>209</v>
      </c>
      <c r="H144" s="256">
        <v>12</v>
      </c>
      <c r="I144" s="257"/>
      <c r="J144" s="258">
        <f>ROUND(I144*H144,2)</f>
        <v>0</v>
      </c>
      <c r="K144" s="259"/>
      <c r="L144" s="260"/>
      <c r="M144" s="261" t="s">
        <v>1</v>
      </c>
      <c r="N144" s="262" t="s">
        <v>41</v>
      </c>
      <c r="O144" s="87"/>
      <c r="P144" s="221">
        <f>O144*H144</f>
        <v>0</v>
      </c>
      <c r="Q144" s="221">
        <v>0</v>
      </c>
      <c r="R144" s="221">
        <f>Q144*H144</f>
        <v>0</v>
      </c>
      <c r="S144" s="221">
        <v>0</v>
      </c>
      <c r="T144" s="222">
        <f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223" t="s">
        <v>243</v>
      </c>
      <c r="AT144" s="223" t="s">
        <v>237</v>
      </c>
      <c r="AU144" s="223" t="s">
        <v>76</v>
      </c>
      <c r="AY144" s="13" t="s">
        <v>197</v>
      </c>
      <c r="BE144" s="224">
        <f>IF(N144="základní",J144,0)</f>
        <v>0</v>
      </c>
      <c r="BF144" s="224">
        <f>IF(N144="snížená",J144,0)</f>
        <v>0</v>
      </c>
      <c r="BG144" s="224">
        <f>IF(N144="zákl. přenesená",J144,0)</f>
        <v>0</v>
      </c>
      <c r="BH144" s="224">
        <f>IF(N144="sníž. přenesená",J144,0)</f>
        <v>0</v>
      </c>
      <c r="BI144" s="224">
        <f>IF(N144="nulová",J144,0)</f>
        <v>0</v>
      </c>
      <c r="BJ144" s="13" t="s">
        <v>83</v>
      </c>
      <c r="BK144" s="224">
        <f>ROUND(I144*H144,2)</f>
        <v>0</v>
      </c>
      <c r="BL144" s="13" t="s">
        <v>196</v>
      </c>
      <c r="BM144" s="223" t="s">
        <v>1349</v>
      </c>
    </row>
    <row r="145" s="2" customFormat="1">
      <c r="A145" s="34"/>
      <c r="B145" s="35"/>
      <c r="C145" s="36"/>
      <c r="D145" s="225" t="s">
        <v>199</v>
      </c>
      <c r="E145" s="36"/>
      <c r="F145" s="226" t="s">
        <v>1348</v>
      </c>
      <c r="G145" s="36"/>
      <c r="H145" s="36"/>
      <c r="I145" s="150"/>
      <c r="J145" s="36"/>
      <c r="K145" s="36"/>
      <c r="L145" s="40"/>
      <c r="M145" s="227"/>
      <c r="N145" s="228"/>
      <c r="O145" s="87"/>
      <c r="P145" s="87"/>
      <c r="Q145" s="87"/>
      <c r="R145" s="87"/>
      <c r="S145" s="87"/>
      <c r="T145" s="88"/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T145" s="13" t="s">
        <v>199</v>
      </c>
      <c r="AU145" s="13" t="s">
        <v>76</v>
      </c>
    </row>
    <row r="146" s="2" customFormat="1" ht="16.5" customHeight="1">
      <c r="A146" s="34"/>
      <c r="B146" s="35"/>
      <c r="C146" s="252" t="s">
        <v>258</v>
      </c>
      <c r="D146" s="252" t="s">
        <v>237</v>
      </c>
      <c r="E146" s="253" t="s">
        <v>1347</v>
      </c>
      <c r="F146" s="254" t="s">
        <v>1348</v>
      </c>
      <c r="G146" s="255" t="s">
        <v>209</v>
      </c>
      <c r="H146" s="256">
        <v>4</v>
      </c>
      <c r="I146" s="257"/>
      <c r="J146" s="258">
        <f>ROUND(I146*H146,2)</f>
        <v>0</v>
      </c>
      <c r="K146" s="259"/>
      <c r="L146" s="260"/>
      <c r="M146" s="261" t="s">
        <v>1</v>
      </c>
      <c r="N146" s="262" t="s">
        <v>41</v>
      </c>
      <c r="O146" s="87"/>
      <c r="P146" s="221">
        <f>O146*H146</f>
        <v>0</v>
      </c>
      <c r="Q146" s="221">
        <v>0</v>
      </c>
      <c r="R146" s="221">
        <f>Q146*H146</f>
        <v>0</v>
      </c>
      <c r="S146" s="221">
        <v>0</v>
      </c>
      <c r="T146" s="222">
        <f>S146*H146</f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223" t="s">
        <v>243</v>
      </c>
      <c r="AT146" s="223" t="s">
        <v>237</v>
      </c>
      <c r="AU146" s="223" t="s">
        <v>76</v>
      </c>
      <c r="AY146" s="13" t="s">
        <v>197</v>
      </c>
      <c r="BE146" s="224">
        <f>IF(N146="základní",J146,0)</f>
        <v>0</v>
      </c>
      <c r="BF146" s="224">
        <f>IF(N146="snížená",J146,0)</f>
        <v>0</v>
      </c>
      <c r="BG146" s="224">
        <f>IF(N146="zákl. přenesená",J146,0)</f>
        <v>0</v>
      </c>
      <c r="BH146" s="224">
        <f>IF(N146="sníž. přenesená",J146,0)</f>
        <v>0</v>
      </c>
      <c r="BI146" s="224">
        <f>IF(N146="nulová",J146,0)</f>
        <v>0</v>
      </c>
      <c r="BJ146" s="13" t="s">
        <v>83</v>
      </c>
      <c r="BK146" s="224">
        <f>ROUND(I146*H146,2)</f>
        <v>0</v>
      </c>
      <c r="BL146" s="13" t="s">
        <v>196</v>
      </c>
      <c r="BM146" s="223" t="s">
        <v>1350</v>
      </c>
    </row>
    <row r="147" s="2" customFormat="1">
      <c r="A147" s="34"/>
      <c r="B147" s="35"/>
      <c r="C147" s="36"/>
      <c r="D147" s="225" t="s">
        <v>199</v>
      </c>
      <c r="E147" s="36"/>
      <c r="F147" s="226" t="s">
        <v>1348</v>
      </c>
      <c r="G147" s="36"/>
      <c r="H147" s="36"/>
      <c r="I147" s="150"/>
      <c r="J147" s="36"/>
      <c r="K147" s="36"/>
      <c r="L147" s="40"/>
      <c r="M147" s="227"/>
      <c r="N147" s="228"/>
      <c r="O147" s="87"/>
      <c r="P147" s="87"/>
      <c r="Q147" s="87"/>
      <c r="R147" s="87"/>
      <c r="S147" s="87"/>
      <c r="T147" s="88"/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T147" s="13" t="s">
        <v>199</v>
      </c>
      <c r="AU147" s="13" t="s">
        <v>76</v>
      </c>
    </row>
    <row r="148" s="2" customFormat="1" ht="16.5" customHeight="1">
      <c r="A148" s="34"/>
      <c r="B148" s="35"/>
      <c r="C148" s="252" t="s">
        <v>265</v>
      </c>
      <c r="D148" s="252" t="s">
        <v>237</v>
      </c>
      <c r="E148" s="253" t="s">
        <v>1351</v>
      </c>
      <c r="F148" s="254" t="s">
        <v>1352</v>
      </c>
      <c r="G148" s="255" t="s">
        <v>209</v>
      </c>
      <c r="H148" s="256">
        <v>144</v>
      </c>
      <c r="I148" s="257"/>
      <c r="J148" s="258">
        <f>ROUND(I148*H148,2)</f>
        <v>0</v>
      </c>
      <c r="K148" s="259"/>
      <c r="L148" s="260"/>
      <c r="M148" s="261" t="s">
        <v>1</v>
      </c>
      <c r="N148" s="262" t="s">
        <v>41</v>
      </c>
      <c r="O148" s="87"/>
      <c r="P148" s="221">
        <f>O148*H148</f>
        <v>0</v>
      </c>
      <c r="Q148" s="221">
        <v>0</v>
      </c>
      <c r="R148" s="221">
        <f>Q148*H148</f>
        <v>0</v>
      </c>
      <c r="S148" s="221">
        <v>0</v>
      </c>
      <c r="T148" s="222">
        <f>S148*H148</f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223" t="s">
        <v>243</v>
      </c>
      <c r="AT148" s="223" t="s">
        <v>237</v>
      </c>
      <c r="AU148" s="223" t="s">
        <v>76</v>
      </c>
      <c r="AY148" s="13" t="s">
        <v>197</v>
      </c>
      <c r="BE148" s="224">
        <f>IF(N148="základní",J148,0)</f>
        <v>0</v>
      </c>
      <c r="BF148" s="224">
        <f>IF(N148="snížená",J148,0)</f>
        <v>0</v>
      </c>
      <c r="BG148" s="224">
        <f>IF(N148="zákl. přenesená",J148,0)</f>
        <v>0</v>
      </c>
      <c r="BH148" s="224">
        <f>IF(N148="sníž. přenesená",J148,0)</f>
        <v>0</v>
      </c>
      <c r="BI148" s="224">
        <f>IF(N148="nulová",J148,0)</f>
        <v>0</v>
      </c>
      <c r="BJ148" s="13" t="s">
        <v>83</v>
      </c>
      <c r="BK148" s="224">
        <f>ROUND(I148*H148,2)</f>
        <v>0</v>
      </c>
      <c r="BL148" s="13" t="s">
        <v>196</v>
      </c>
      <c r="BM148" s="223" t="s">
        <v>1353</v>
      </c>
    </row>
    <row r="149" s="2" customFormat="1">
      <c r="A149" s="34"/>
      <c r="B149" s="35"/>
      <c r="C149" s="36"/>
      <c r="D149" s="225" t="s">
        <v>199</v>
      </c>
      <c r="E149" s="36"/>
      <c r="F149" s="226" t="s">
        <v>1352</v>
      </c>
      <c r="G149" s="36"/>
      <c r="H149" s="36"/>
      <c r="I149" s="150"/>
      <c r="J149" s="36"/>
      <c r="K149" s="36"/>
      <c r="L149" s="40"/>
      <c r="M149" s="227"/>
      <c r="N149" s="228"/>
      <c r="O149" s="87"/>
      <c r="P149" s="87"/>
      <c r="Q149" s="87"/>
      <c r="R149" s="87"/>
      <c r="S149" s="87"/>
      <c r="T149" s="88"/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T149" s="13" t="s">
        <v>199</v>
      </c>
      <c r="AU149" s="13" t="s">
        <v>76</v>
      </c>
    </row>
    <row r="150" s="2" customFormat="1" ht="16.5" customHeight="1">
      <c r="A150" s="34"/>
      <c r="B150" s="35"/>
      <c r="C150" s="252" t="s">
        <v>269</v>
      </c>
      <c r="D150" s="252" t="s">
        <v>237</v>
      </c>
      <c r="E150" s="253" t="s">
        <v>1354</v>
      </c>
      <c r="F150" s="254" t="s">
        <v>1355</v>
      </c>
      <c r="G150" s="255" t="s">
        <v>209</v>
      </c>
      <c r="H150" s="256">
        <v>101</v>
      </c>
      <c r="I150" s="257"/>
      <c r="J150" s="258">
        <f>ROUND(I150*H150,2)</f>
        <v>0</v>
      </c>
      <c r="K150" s="259"/>
      <c r="L150" s="260"/>
      <c r="M150" s="261" t="s">
        <v>1</v>
      </c>
      <c r="N150" s="262" t="s">
        <v>41</v>
      </c>
      <c r="O150" s="87"/>
      <c r="P150" s="221">
        <f>O150*H150</f>
        <v>0</v>
      </c>
      <c r="Q150" s="221">
        <v>0</v>
      </c>
      <c r="R150" s="221">
        <f>Q150*H150</f>
        <v>0</v>
      </c>
      <c r="S150" s="221">
        <v>0</v>
      </c>
      <c r="T150" s="222">
        <f>S150*H150</f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223" t="s">
        <v>243</v>
      </c>
      <c r="AT150" s="223" t="s">
        <v>237</v>
      </c>
      <c r="AU150" s="223" t="s">
        <v>76</v>
      </c>
      <c r="AY150" s="13" t="s">
        <v>197</v>
      </c>
      <c r="BE150" s="224">
        <f>IF(N150="základní",J150,0)</f>
        <v>0</v>
      </c>
      <c r="BF150" s="224">
        <f>IF(N150="snížená",J150,0)</f>
        <v>0</v>
      </c>
      <c r="BG150" s="224">
        <f>IF(N150="zákl. přenesená",J150,0)</f>
        <v>0</v>
      </c>
      <c r="BH150" s="224">
        <f>IF(N150="sníž. přenesená",J150,0)</f>
        <v>0</v>
      </c>
      <c r="BI150" s="224">
        <f>IF(N150="nulová",J150,0)</f>
        <v>0</v>
      </c>
      <c r="BJ150" s="13" t="s">
        <v>83</v>
      </c>
      <c r="BK150" s="224">
        <f>ROUND(I150*H150,2)</f>
        <v>0</v>
      </c>
      <c r="BL150" s="13" t="s">
        <v>196</v>
      </c>
      <c r="BM150" s="223" t="s">
        <v>1356</v>
      </c>
    </row>
    <row r="151" s="2" customFormat="1">
      <c r="A151" s="34"/>
      <c r="B151" s="35"/>
      <c r="C151" s="36"/>
      <c r="D151" s="225" t="s">
        <v>199</v>
      </c>
      <c r="E151" s="36"/>
      <c r="F151" s="226" t="s">
        <v>1355</v>
      </c>
      <c r="G151" s="36"/>
      <c r="H151" s="36"/>
      <c r="I151" s="150"/>
      <c r="J151" s="36"/>
      <c r="K151" s="36"/>
      <c r="L151" s="40"/>
      <c r="M151" s="227"/>
      <c r="N151" s="228"/>
      <c r="O151" s="87"/>
      <c r="P151" s="87"/>
      <c r="Q151" s="87"/>
      <c r="R151" s="87"/>
      <c r="S151" s="87"/>
      <c r="T151" s="88"/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T151" s="13" t="s">
        <v>199</v>
      </c>
      <c r="AU151" s="13" t="s">
        <v>76</v>
      </c>
    </row>
    <row r="152" s="2" customFormat="1" ht="16.5" customHeight="1">
      <c r="A152" s="34"/>
      <c r="B152" s="35"/>
      <c r="C152" s="252" t="s">
        <v>273</v>
      </c>
      <c r="D152" s="252" t="s">
        <v>237</v>
      </c>
      <c r="E152" s="253" t="s">
        <v>1357</v>
      </c>
      <c r="F152" s="254" t="s">
        <v>1358</v>
      </c>
      <c r="G152" s="255" t="s">
        <v>209</v>
      </c>
      <c r="H152" s="256">
        <v>102</v>
      </c>
      <c r="I152" s="257"/>
      <c r="J152" s="258">
        <f>ROUND(I152*H152,2)</f>
        <v>0</v>
      </c>
      <c r="K152" s="259"/>
      <c r="L152" s="260"/>
      <c r="M152" s="261" t="s">
        <v>1</v>
      </c>
      <c r="N152" s="262" t="s">
        <v>41</v>
      </c>
      <c r="O152" s="87"/>
      <c r="P152" s="221">
        <f>O152*H152</f>
        <v>0</v>
      </c>
      <c r="Q152" s="221">
        <v>0</v>
      </c>
      <c r="R152" s="221">
        <f>Q152*H152</f>
        <v>0</v>
      </c>
      <c r="S152" s="221">
        <v>0</v>
      </c>
      <c r="T152" s="222">
        <f>S152*H152</f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223" t="s">
        <v>243</v>
      </c>
      <c r="AT152" s="223" t="s">
        <v>237</v>
      </c>
      <c r="AU152" s="223" t="s">
        <v>76</v>
      </c>
      <c r="AY152" s="13" t="s">
        <v>197</v>
      </c>
      <c r="BE152" s="224">
        <f>IF(N152="základní",J152,0)</f>
        <v>0</v>
      </c>
      <c r="BF152" s="224">
        <f>IF(N152="snížená",J152,0)</f>
        <v>0</v>
      </c>
      <c r="BG152" s="224">
        <f>IF(N152="zákl. přenesená",J152,0)</f>
        <v>0</v>
      </c>
      <c r="BH152" s="224">
        <f>IF(N152="sníž. přenesená",J152,0)</f>
        <v>0</v>
      </c>
      <c r="BI152" s="224">
        <f>IF(N152="nulová",J152,0)</f>
        <v>0</v>
      </c>
      <c r="BJ152" s="13" t="s">
        <v>83</v>
      </c>
      <c r="BK152" s="224">
        <f>ROUND(I152*H152,2)</f>
        <v>0</v>
      </c>
      <c r="BL152" s="13" t="s">
        <v>196</v>
      </c>
      <c r="BM152" s="223" t="s">
        <v>1359</v>
      </c>
    </row>
    <row r="153" s="2" customFormat="1">
      <c r="A153" s="34"/>
      <c r="B153" s="35"/>
      <c r="C153" s="36"/>
      <c r="D153" s="225" t="s">
        <v>199</v>
      </c>
      <c r="E153" s="36"/>
      <c r="F153" s="226" t="s">
        <v>1358</v>
      </c>
      <c r="G153" s="36"/>
      <c r="H153" s="36"/>
      <c r="I153" s="150"/>
      <c r="J153" s="36"/>
      <c r="K153" s="36"/>
      <c r="L153" s="40"/>
      <c r="M153" s="263"/>
      <c r="N153" s="264"/>
      <c r="O153" s="265"/>
      <c r="P153" s="265"/>
      <c r="Q153" s="265"/>
      <c r="R153" s="265"/>
      <c r="S153" s="265"/>
      <c r="T153" s="266"/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T153" s="13" t="s">
        <v>199</v>
      </c>
      <c r="AU153" s="13" t="s">
        <v>76</v>
      </c>
    </row>
    <row r="154" s="2" customFormat="1" ht="6.96" customHeight="1">
      <c r="A154" s="34"/>
      <c r="B154" s="62"/>
      <c r="C154" s="63"/>
      <c r="D154" s="63"/>
      <c r="E154" s="63"/>
      <c r="F154" s="63"/>
      <c r="G154" s="63"/>
      <c r="H154" s="63"/>
      <c r="I154" s="188"/>
      <c r="J154" s="63"/>
      <c r="K154" s="63"/>
      <c r="L154" s="40"/>
      <c r="M154" s="34"/>
      <c r="O154" s="34"/>
      <c r="P154" s="34"/>
      <c r="Q154" s="34"/>
      <c r="R154" s="34"/>
      <c r="S154" s="34"/>
      <c r="T154" s="34"/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</row>
  </sheetData>
  <sheetProtection sheet="1" autoFilter="0" formatColumns="0" formatRows="0" objects="1" scenarios="1" spinCount="100000" saltValue="YN3HuICOfYh3sFTU68Qn+6OuJphkqVoZebvAYyk7t34sJMYIF1a61Y7UunLHkFN4e7hSfVlj2jzSDlt0pSj85w==" hashValue="c5/aPAFurXL4bL2wiMlNKtS9JuXxecCYxaJN61QqPLxfDzmCMjVfDXK7C0OIXlKdkNfrE/m9RYui5QmmAsfxAg==" algorithmName="SHA-512" password="CC35"/>
  <autoFilter ref="C119:K153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08:H108"/>
    <mergeCell ref="E110:H110"/>
    <mergeCell ref="E112:H112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" style="1" customWidth="1"/>
    <col min="8" max="8" width="11.5" style="1" customWidth="1"/>
    <col min="9" max="9" width="20.16016" style="142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42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3" t="s">
        <v>126</v>
      </c>
    </row>
    <row r="3" s="1" customFormat="1" ht="6.96" customHeight="1">
      <c r="B3" s="143"/>
      <c r="C3" s="144"/>
      <c r="D3" s="144"/>
      <c r="E3" s="144"/>
      <c r="F3" s="144"/>
      <c r="G3" s="144"/>
      <c r="H3" s="144"/>
      <c r="I3" s="145"/>
      <c r="J3" s="144"/>
      <c r="K3" s="144"/>
      <c r="L3" s="16"/>
      <c r="AT3" s="13" t="s">
        <v>85</v>
      </c>
    </row>
    <row r="4" s="1" customFormat="1" ht="24.96" customHeight="1">
      <c r="B4" s="16"/>
      <c r="D4" s="146" t="s">
        <v>169</v>
      </c>
      <c r="I4" s="142"/>
      <c r="L4" s="16"/>
      <c r="M4" s="147" t="s">
        <v>10</v>
      </c>
      <c r="AT4" s="13" t="s">
        <v>4</v>
      </c>
    </row>
    <row r="5" s="1" customFormat="1" ht="6.96" customHeight="1">
      <c r="B5" s="16"/>
      <c r="I5" s="142"/>
      <c r="L5" s="16"/>
    </row>
    <row r="6" s="1" customFormat="1" ht="12" customHeight="1">
      <c r="B6" s="16"/>
      <c r="D6" s="148" t="s">
        <v>16</v>
      </c>
      <c r="I6" s="142"/>
      <c r="L6" s="16"/>
    </row>
    <row r="7" s="1" customFormat="1" ht="16.5" customHeight="1">
      <c r="B7" s="16"/>
      <c r="E7" s="149" t="str">
        <f>'Rekapitulace stavby'!K6</f>
        <v xml:space="preserve">Oprava kolejí a výhybek v uzlu Plzeň a na trati  Plzeň - Blatno</v>
      </c>
      <c r="F7" s="148"/>
      <c r="G7" s="148"/>
      <c r="H7" s="148"/>
      <c r="I7" s="142"/>
      <c r="L7" s="16"/>
    </row>
    <row r="8" s="1" customFormat="1" ht="12" customHeight="1">
      <c r="B8" s="16"/>
      <c r="D8" s="148" t="s">
        <v>170</v>
      </c>
      <c r="I8" s="142"/>
      <c r="L8" s="16"/>
    </row>
    <row r="9" s="2" customFormat="1" ht="16.5" customHeight="1">
      <c r="A9" s="34"/>
      <c r="B9" s="40"/>
      <c r="C9" s="34"/>
      <c r="D9" s="34"/>
      <c r="E9" s="149" t="s">
        <v>1360</v>
      </c>
      <c r="F9" s="34"/>
      <c r="G9" s="34"/>
      <c r="H9" s="34"/>
      <c r="I9" s="150"/>
      <c r="J9" s="34"/>
      <c r="K9" s="34"/>
      <c r="L9" s="59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 ht="12" customHeight="1">
      <c r="A10" s="34"/>
      <c r="B10" s="40"/>
      <c r="C10" s="34"/>
      <c r="D10" s="148" t="s">
        <v>172</v>
      </c>
      <c r="E10" s="34"/>
      <c r="F10" s="34"/>
      <c r="G10" s="34"/>
      <c r="H10" s="34"/>
      <c r="I10" s="150"/>
      <c r="J10" s="34"/>
      <c r="K10" s="34"/>
      <c r="L10" s="59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6.5" customHeight="1">
      <c r="A11" s="34"/>
      <c r="B11" s="40"/>
      <c r="C11" s="34"/>
      <c r="D11" s="34"/>
      <c r="E11" s="151" t="s">
        <v>1361</v>
      </c>
      <c r="F11" s="34"/>
      <c r="G11" s="34"/>
      <c r="H11" s="34"/>
      <c r="I11" s="150"/>
      <c r="J11" s="34"/>
      <c r="K11" s="34"/>
      <c r="L11" s="59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>
      <c r="A12" s="34"/>
      <c r="B12" s="40"/>
      <c r="C12" s="34"/>
      <c r="D12" s="34"/>
      <c r="E12" s="34"/>
      <c r="F12" s="34"/>
      <c r="G12" s="34"/>
      <c r="H12" s="34"/>
      <c r="I12" s="150"/>
      <c r="J12" s="34"/>
      <c r="K12" s="34"/>
      <c r="L12" s="59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2" customHeight="1">
      <c r="A13" s="34"/>
      <c r="B13" s="40"/>
      <c r="C13" s="34"/>
      <c r="D13" s="148" t="s">
        <v>18</v>
      </c>
      <c r="E13" s="34"/>
      <c r="F13" s="137" t="s">
        <v>1</v>
      </c>
      <c r="G13" s="34"/>
      <c r="H13" s="34"/>
      <c r="I13" s="152" t="s">
        <v>19</v>
      </c>
      <c r="J13" s="137" t="s">
        <v>1</v>
      </c>
      <c r="K13" s="34"/>
      <c r="L13" s="59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40"/>
      <c r="C14" s="34"/>
      <c r="D14" s="148" t="s">
        <v>20</v>
      </c>
      <c r="E14" s="34"/>
      <c r="F14" s="137" t="s">
        <v>21</v>
      </c>
      <c r="G14" s="34"/>
      <c r="H14" s="34"/>
      <c r="I14" s="152" t="s">
        <v>22</v>
      </c>
      <c r="J14" s="153" t="str">
        <f>'Rekapitulace stavby'!AN8</f>
        <v>8. 1. 2020</v>
      </c>
      <c r="K14" s="34"/>
      <c r="L14" s="59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0.8" customHeight="1">
      <c r="A15" s="34"/>
      <c r="B15" s="40"/>
      <c r="C15" s="34"/>
      <c r="D15" s="34"/>
      <c r="E15" s="34"/>
      <c r="F15" s="34"/>
      <c r="G15" s="34"/>
      <c r="H15" s="34"/>
      <c r="I15" s="150"/>
      <c r="J15" s="34"/>
      <c r="K15" s="34"/>
      <c r="L15" s="59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12" customHeight="1">
      <c r="A16" s="34"/>
      <c r="B16" s="40"/>
      <c r="C16" s="34"/>
      <c r="D16" s="148" t="s">
        <v>24</v>
      </c>
      <c r="E16" s="34"/>
      <c r="F16" s="34"/>
      <c r="G16" s="34"/>
      <c r="H16" s="34"/>
      <c r="I16" s="152" t="s">
        <v>25</v>
      </c>
      <c r="J16" s="137" t="s">
        <v>1</v>
      </c>
      <c r="K16" s="34"/>
      <c r="L16" s="59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8" customHeight="1">
      <c r="A17" s="34"/>
      <c r="B17" s="40"/>
      <c r="C17" s="34"/>
      <c r="D17" s="34"/>
      <c r="E17" s="137" t="s">
        <v>26</v>
      </c>
      <c r="F17" s="34"/>
      <c r="G17" s="34"/>
      <c r="H17" s="34"/>
      <c r="I17" s="152" t="s">
        <v>27</v>
      </c>
      <c r="J17" s="137" t="s">
        <v>1</v>
      </c>
      <c r="K17" s="34"/>
      <c r="L17" s="59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6.96" customHeight="1">
      <c r="A18" s="34"/>
      <c r="B18" s="40"/>
      <c r="C18" s="34"/>
      <c r="D18" s="34"/>
      <c r="E18" s="34"/>
      <c r="F18" s="34"/>
      <c r="G18" s="34"/>
      <c r="H18" s="34"/>
      <c r="I18" s="150"/>
      <c r="J18" s="34"/>
      <c r="K18" s="34"/>
      <c r="L18" s="59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12" customHeight="1">
      <c r="A19" s="34"/>
      <c r="B19" s="40"/>
      <c r="C19" s="34"/>
      <c r="D19" s="148" t="s">
        <v>28</v>
      </c>
      <c r="E19" s="34"/>
      <c r="F19" s="34"/>
      <c r="G19" s="34"/>
      <c r="H19" s="34"/>
      <c r="I19" s="152" t="s">
        <v>25</v>
      </c>
      <c r="J19" s="29" t="str">
        <f>'Rekapitulace stavby'!AN13</f>
        <v>Vyplň údaj</v>
      </c>
      <c r="K19" s="34"/>
      <c r="L19" s="59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8" customHeight="1">
      <c r="A20" s="34"/>
      <c r="B20" s="40"/>
      <c r="C20" s="34"/>
      <c r="D20" s="34"/>
      <c r="E20" s="29" t="str">
        <f>'Rekapitulace stavby'!E14</f>
        <v>Vyplň údaj</v>
      </c>
      <c r="F20" s="137"/>
      <c r="G20" s="137"/>
      <c r="H20" s="137"/>
      <c r="I20" s="152" t="s">
        <v>27</v>
      </c>
      <c r="J20" s="29" t="str">
        <f>'Rekapitulace stavby'!AN14</f>
        <v>Vyplň údaj</v>
      </c>
      <c r="K20" s="34"/>
      <c r="L20" s="59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6.96" customHeight="1">
      <c r="A21" s="34"/>
      <c r="B21" s="40"/>
      <c r="C21" s="34"/>
      <c r="D21" s="34"/>
      <c r="E21" s="34"/>
      <c r="F21" s="34"/>
      <c r="G21" s="34"/>
      <c r="H21" s="34"/>
      <c r="I21" s="150"/>
      <c r="J21" s="34"/>
      <c r="K21" s="34"/>
      <c r="L21" s="59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12" customHeight="1">
      <c r="A22" s="34"/>
      <c r="B22" s="40"/>
      <c r="C22" s="34"/>
      <c r="D22" s="148" t="s">
        <v>30</v>
      </c>
      <c r="E22" s="34"/>
      <c r="F22" s="34"/>
      <c r="G22" s="34"/>
      <c r="H22" s="34"/>
      <c r="I22" s="152" t="s">
        <v>25</v>
      </c>
      <c r="J22" s="137" t="str">
        <f>IF('Rekapitulace stavby'!AN16="","",'Rekapitulace stavby'!AN16)</f>
        <v/>
      </c>
      <c r="K22" s="34"/>
      <c r="L22" s="59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8" customHeight="1">
      <c r="A23" s="34"/>
      <c r="B23" s="40"/>
      <c r="C23" s="34"/>
      <c r="D23" s="34"/>
      <c r="E23" s="137" t="str">
        <f>IF('Rekapitulace stavby'!E17="","",'Rekapitulace stavby'!E17)</f>
        <v xml:space="preserve"> </v>
      </c>
      <c r="F23" s="34"/>
      <c r="G23" s="34"/>
      <c r="H23" s="34"/>
      <c r="I23" s="152" t="s">
        <v>27</v>
      </c>
      <c r="J23" s="137" t="str">
        <f>IF('Rekapitulace stavby'!AN17="","",'Rekapitulace stavby'!AN17)</f>
        <v/>
      </c>
      <c r="K23" s="34"/>
      <c r="L23" s="59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6.96" customHeight="1">
      <c r="A24" s="34"/>
      <c r="B24" s="40"/>
      <c r="C24" s="34"/>
      <c r="D24" s="34"/>
      <c r="E24" s="34"/>
      <c r="F24" s="34"/>
      <c r="G24" s="34"/>
      <c r="H24" s="34"/>
      <c r="I24" s="150"/>
      <c r="J24" s="34"/>
      <c r="K24" s="34"/>
      <c r="L24" s="59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12" customHeight="1">
      <c r="A25" s="34"/>
      <c r="B25" s="40"/>
      <c r="C25" s="34"/>
      <c r="D25" s="148" t="s">
        <v>33</v>
      </c>
      <c r="E25" s="34"/>
      <c r="F25" s="34"/>
      <c r="G25" s="34"/>
      <c r="H25" s="34"/>
      <c r="I25" s="152" t="s">
        <v>25</v>
      </c>
      <c r="J25" s="137" t="s">
        <v>1</v>
      </c>
      <c r="K25" s="34"/>
      <c r="L25" s="59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8" customHeight="1">
      <c r="A26" s="34"/>
      <c r="B26" s="40"/>
      <c r="C26" s="34"/>
      <c r="D26" s="34"/>
      <c r="E26" s="137" t="s">
        <v>34</v>
      </c>
      <c r="F26" s="34"/>
      <c r="G26" s="34"/>
      <c r="H26" s="34"/>
      <c r="I26" s="152" t="s">
        <v>27</v>
      </c>
      <c r="J26" s="137" t="s">
        <v>1</v>
      </c>
      <c r="K26" s="34"/>
      <c r="L26" s="59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2" customFormat="1" ht="6.96" customHeight="1">
      <c r="A27" s="34"/>
      <c r="B27" s="40"/>
      <c r="C27" s="34"/>
      <c r="D27" s="34"/>
      <c r="E27" s="34"/>
      <c r="F27" s="34"/>
      <c r="G27" s="34"/>
      <c r="H27" s="34"/>
      <c r="I27" s="150"/>
      <c r="J27" s="34"/>
      <c r="K27" s="34"/>
      <c r="L27" s="59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="2" customFormat="1" ht="12" customHeight="1">
      <c r="A28" s="34"/>
      <c r="B28" s="40"/>
      <c r="C28" s="34"/>
      <c r="D28" s="148" t="s">
        <v>35</v>
      </c>
      <c r="E28" s="34"/>
      <c r="F28" s="34"/>
      <c r="G28" s="34"/>
      <c r="H28" s="34"/>
      <c r="I28" s="150"/>
      <c r="J28" s="34"/>
      <c r="K28" s="34"/>
      <c r="L28" s="59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8" customFormat="1" ht="16.5" customHeight="1">
      <c r="A29" s="154"/>
      <c r="B29" s="155"/>
      <c r="C29" s="154"/>
      <c r="D29" s="154"/>
      <c r="E29" s="156" t="s">
        <v>1</v>
      </c>
      <c r="F29" s="156"/>
      <c r="G29" s="156"/>
      <c r="H29" s="156"/>
      <c r="I29" s="157"/>
      <c r="J29" s="154"/>
      <c r="K29" s="154"/>
      <c r="L29" s="158"/>
      <c r="S29" s="154"/>
      <c r="T29" s="154"/>
      <c r="U29" s="154"/>
      <c r="V29" s="154"/>
      <c r="W29" s="154"/>
      <c r="X29" s="154"/>
      <c r="Y29" s="154"/>
      <c r="Z29" s="154"/>
      <c r="AA29" s="154"/>
      <c r="AB29" s="154"/>
      <c r="AC29" s="154"/>
      <c r="AD29" s="154"/>
      <c r="AE29" s="154"/>
    </row>
    <row r="30" s="2" customFormat="1" ht="6.96" customHeight="1">
      <c r="A30" s="34"/>
      <c r="B30" s="40"/>
      <c r="C30" s="34"/>
      <c r="D30" s="34"/>
      <c r="E30" s="34"/>
      <c r="F30" s="34"/>
      <c r="G30" s="34"/>
      <c r="H30" s="34"/>
      <c r="I30" s="150"/>
      <c r="J30" s="34"/>
      <c r="K30" s="34"/>
      <c r="L30" s="59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40"/>
      <c r="C31" s="34"/>
      <c r="D31" s="159"/>
      <c r="E31" s="159"/>
      <c r="F31" s="159"/>
      <c r="G31" s="159"/>
      <c r="H31" s="159"/>
      <c r="I31" s="160"/>
      <c r="J31" s="159"/>
      <c r="K31" s="159"/>
      <c r="L31" s="59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25.44" customHeight="1">
      <c r="A32" s="34"/>
      <c r="B32" s="40"/>
      <c r="C32" s="34"/>
      <c r="D32" s="161" t="s">
        <v>36</v>
      </c>
      <c r="E32" s="34"/>
      <c r="F32" s="34"/>
      <c r="G32" s="34"/>
      <c r="H32" s="34"/>
      <c r="I32" s="150"/>
      <c r="J32" s="162">
        <f>ROUND(J120, 2)</f>
        <v>0</v>
      </c>
      <c r="K32" s="34"/>
      <c r="L32" s="59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6.96" customHeight="1">
      <c r="A33" s="34"/>
      <c r="B33" s="40"/>
      <c r="C33" s="34"/>
      <c r="D33" s="159"/>
      <c r="E33" s="159"/>
      <c r="F33" s="159"/>
      <c r="G33" s="159"/>
      <c r="H33" s="159"/>
      <c r="I33" s="160"/>
      <c r="J33" s="159"/>
      <c r="K33" s="159"/>
      <c r="L33" s="59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40"/>
      <c r="C34" s="34"/>
      <c r="D34" s="34"/>
      <c r="E34" s="34"/>
      <c r="F34" s="163" t="s">
        <v>38</v>
      </c>
      <c r="G34" s="34"/>
      <c r="H34" s="34"/>
      <c r="I34" s="164" t="s">
        <v>37</v>
      </c>
      <c r="J34" s="163" t="s">
        <v>39</v>
      </c>
      <c r="K34" s="34"/>
      <c r="L34" s="59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="2" customFormat="1" ht="14.4" customHeight="1">
      <c r="A35" s="34"/>
      <c r="B35" s="40"/>
      <c r="C35" s="34"/>
      <c r="D35" s="165" t="s">
        <v>40</v>
      </c>
      <c r="E35" s="148" t="s">
        <v>41</v>
      </c>
      <c r="F35" s="166">
        <f>ROUND((SUM(BE120:BE244)),  2)</f>
        <v>0</v>
      </c>
      <c r="G35" s="34"/>
      <c r="H35" s="34"/>
      <c r="I35" s="167">
        <v>0.20999999999999999</v>
      </c>
      <c r="J35" s="166">
        <f>ROUND(((SUM(BE120:BE244))*I35),  2)</f>
        <v>0</v>
      </c>
      <c r="K35" s="34"/>
      <c r="L35" s="59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="2" customFormat="1" ht="14.4" customHeight="1">
      <c r="A36" s="34"/>
      <c r="B36" s="40"/>
      <c r="C36" s="34"/>
      <c r="D36" s="34"/>
      <c r="E36" s="148" t="s">
        <v>42</v>
      </c>
      <c r="F36" s="166">
        <f>ROUND((SUM(BF120:BF244)),  2)</f>
        <v>0</v>
      </c>
      <c r="G36" s="34"/>
      <c r="H36" s="34"/>
      <c r="I36" s="167">
        <v>0.14999999999999999</v>
      </c>
      <c r="J36" s="166">
        <f>ROUND(((SUM(BF120:BF244))*I36),  2)</f>
        <v>0</v>
      </c>
      <c r="K36" s="34"/>
      <c r="L36" s="59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40"/>
      <c r="C37" s="34"/>
      <c r="D37" s="34"/>
      <c r="E37" s="148" t="s">
        <v>43</v>
      </c>
      <c r="F37" s="166">
        <f>ROUND((SUM(BG120:BG244)),  2)</f>
        <v>0</v>
      </c>
      <c r="G37" s="34"/>
      <c r="H37" s="34"/>
      <c r="I37" s="167">
        <v>0.20999999999999999</v>
      </c>
      <c r="J37" s="166">
        <f>0</f>
        <v>0</v>
      </c>
      <c r="K37" s="34"/>
      <c r="L37" s="59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hidden="1" s="2" customFormat="1" ht="14.4" customHeight="1">
      <c r="A38" s="34"/>
      <c r="B38" s="40"/>
      <c r="C38" s="34"/>
      <c r="D38" s="34"/>
      <c r="E38" s="148" t="s">
        <v>44</v>
      </c>
      <c r="F38" s="166">
        <f>ROUND((SUM(BH120:BH244)),  2)</f>
        <v>0</v>
      </c>
      <c r="G38" s="34"/>
      <c r="H38" s="34"/>
      <c r="I38" s="167">
        <v>0.14999999999999999</v>
      </c>
      <c r="J38" s="166">
        <f>0</f>
        <v>0</v>
      </c>
      <c r="K38" s="34"/>
      <c r="L38" s="59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hidden="1" s="2" customFormat="1" ht="14.4" customHeight="1">
      <c r="A39" s="34"/>
      <c r="B39" s="40"/>
      <c r="C39" s="34"/>
      <c r="D39" s="34"/>
      <c r="E39" s="148" t="s">
        <v>45</v>
      </c>
      <c r="F39" s="166">
        <f>ROUND((SUM(BI120:BI244)),  2)</f>
        <v>0</v>
      </c>
      <c r="G39" s="34"/>
      <c r="H39" s="34"/>
      <c r="I39" s="167">
        <v>0</v>
      </c>
      <c r="J39" s="166">
        <f>0</f>
        <v>0</v>
      </c>
      <c r="K39" s="34"/>
      <c r="L39" s="59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6.96" customHeight="1">
      <c r="A40" s="34"/>
      <c r="B40" s="40"/>
      <c r="C40" s="34"/>
      <c r="D40" s="34"/>
      <c r="E40" s="34"/>
      <c r="F40" s="34"/>
      <c r="G40" s="34"/>
      <c r="H40" s="34"/>
      <c r="I40" s="150"/>
      <c r="J40" s="34"/>
      <c r="K40" s="34"/>
      <c r="L40" s="59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2" customFormat="1" ht="25.44" customHeight="1">
      <c r="A41" s="34"/>
      <c r="B41" s="40"/>
      <c r="C41" s="168"/>
      <c r="D41" s="169" t="s">
        <v>46</v>
      </c>
      <c r="E41" s="170"/>
      <c r="F41" s="170"/>
      <c r="G41" s="171" t="s">
        <v>47</v>
      </c>
      <c r="H41" s="172" t="s">
        <v>48</v>
      </c>
      <c r="I41" s="173"/>
      <c r="J41" s="174">
        <f>SUM(J32:J39)</f>
        <v>0</v>
      </c>
      <c r="K41" s="175"/>
      <c r="L41" s="59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="2" customFormat="1" ht="14.4" customHeight="1">
      <c r="A42" s="34"/>
      <c r="B42" s="40"/>
      <c r="C42" s="34"/>
      <c r="D42" s="34"/>
      <c r="E42" s="34"/>
      <c r="F42" s="34"/>
      <c r="G42" s="34"/>
      <c r="H42" s="34"/>
      <c r="I42" s="150"/>
      <c r="J42" s="34"/>
      <c r="K42" s="34"/>
      <c r="L42" s="59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="1" customFormat="1" ht="14.4" customHeight="1">
      <c r="B43" s="16"/>
      <c r="I43" s="142"/>
      <c r="L43" s="16"/>
    </row>
    <row r="44" s="1" customFormat="1" ht="14.4" customHeight="1">
      <c r="B44" s="16"/>
      <c r="I44" s="142"/>
      <c r="L44" s="16"/>
    </row>
    <row r="45" s="1" customFormat="1" ht="14.4" customHeight="1">
      <c r="B45" s="16"/>
      <c r="I45" s="142"/>
      <c r="L45" s="16"/>
    </row>
    <row r="46" s="1" customFormat="1" ht="14.4" customHeight="1">
      <c r="B46" s="16"/>
      <c r="I46" s="142"/>
      <c r="L46" s="16"/>
    </row>
    <row r="47" s="1" customFormat="1" ht="14.4" customHeight="1">
      <c r="B47" s="16"/>
      <c r="I47" s="142"/>
      <c r="L47" s="16"/>
    </row>
    <row r="48" s="1" customFormat="1" ht="14.4" customHeight="1">
      <c r="B48" s="16"/>
      <c r="I48" s="142"/>
      <c r="L48" s="16"/>
    </row>
    <row r="49" s="1" customFormat="1" ht="14.4" customHeight="1">
      <c r="B49" s="16"/>
      <c r="I49" s="142"/>
      <c r="L49" s="16"/>
    </row>
    <row r="50" s="2" customFormat="1" ht="14.4" customHeight="1">
      <c r="B50" s="59"/>
      <c r="D50" s="176" t="s">
        <v>49</v>
      </c>
      <c r="E50" s="177"/>
      <c r="F50" s="177"/>
      <c r="G50" s="176" t="s">
        <v>50</v>
      </c>
      <c r="H50" s="177"/>
      <c r="I50" s="178"/>
      <c r="J50" s="177"/>
      <c r="K50" s="177"/>
      <c r="L50" s="59"/>
    </row>
    <row r="51">
      <c r="B51" s="16"/>
      <c r="L51" s="16"/>
    </row>
    <row r="52">
      <c r="B52" s="16"/>
      <c r="L52" s="16"/>
    </row>
    <row r="53">
      <c r="B53" s="16"/>
      <c r="L53" s="16"/>
    </row>
    <row r="54">
      <c r="B54" s="16"/>
      <c r="L54" s="16"/>
    </row>
    <row r="55">
      <c r="B55" s="16"/>
      <c r="L55" s="16"/>
    </row>
    <row r="56">
      <c r="B56" s="16"/>
      <c r="L56" s="16"/>
    </row>
    <row r="57">
      <c r="B57" s="16"/>
      <c r="L57" s="16"/>
    </row>
    <row r="58">
      <c r="B58" s="16"/>
      <c r="L58" s="16"/>
    </row>
    <row r="59">
      <c r="B59" s="16"/>
      <c r="L59" s="16"/>
    </row>
    <row r="60">
      <c r="B60" s="16"/>
      <c r="L60" s="16"/>
    </row>
    <row r="61" s="2" customFormat="1">
      <c r="A61" s="34"/>
      <c r="B61" s="40"/>
      <c r="C61" s="34"/>
      <c r="D61" s="179" t="s">
        <v>51</v>
      </c>
      <c r="E61" s="180"/>
      <c r="F61" s="181" t="s">
        <v>52</v>
      </c>
      <c r="G61" s="179" t="s">
        <v>51</v>
      </c>
      <c r="H61" s="180"/>
      <c r="I61" s="182"/>
      <c r="J61" s="183" t="s">
        <v>52</v>
      </c>
      <c r="K61" s="180"/>
      <c r="L61" s="59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6"/>
      <c r="L62" s="16"/>
    </row>
    <row r="63">
      <c r="B63" s="16"/>
      <c r="L63" s="16"/>
    </row>
    <row r="64">
      <c r="B64" s="16"/>
      <c r="L64" s="16"/>
    </row>
    <row r="65" s="2" customFormat="1">
      <c r="A65" s="34"/>
      <c r="B65" s="40"/>
      <c r="C65" s="34"/>
      <c r="D65" s="176" t="s">
        <v>53</v>
      </c>
      <c r="E65" s="184"/>
      <c r="F65" s="184"/>
      <c r="G65" s="176" t="s">
        <v>54</v>
      </c>
      <c r="H65" s="184"/>
      <c r="I65" s="185"/>
      <c r="J65" s="184"/>
      <c r="K65" s="184"/>
      <c r="L65" s="59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6"/>
      <c r="L66" s="16"/>
    </row>
    <row r="67">
      <c r="B67" s="16"/>
      <c r="L67" s="16"/>
    </row>
    <row r="68">
      <c r="B68" s="16"/>
      <c r="L68" s="16"/>
    </row>
    <row r="69">
      <c r="B69" s="16"/>
      <c r="L69" s="16"/>
    </row>
    <row r="70">
      <c r="B70" s="16"/>
      <c r="L70" s="16"/>
    </row>
    <row r="71">
      <c r="B71" s="16"/>
      <c r="L71" s="16"/>
    </row>
    <row r="72">
      <c r="B72" s="16"/>
      <c r="L72" s="16"/>
    </row>
    <row r="73">
      <c r="B73" s="16"/>
      <c r="L73" s="16"/>
    </row>
    <row r="74">
      <c r="B74" s="16"/>
      <c r="L74" s="16"/>
    </row>
    <row r="75">
      <c r="B75" s="16"/>
      <c r="L75" s="16"/>
    </row>
    <row r="76" s="2" customFormat="1">
      <c r="A76" s="34"/>
      <c r="B76" s="40"/>
      <c r="C76" s="34"/>
      <c r="D76" s="179" t="s">
        <v>51</v>
      </c>
      <c r="E76" s="180"/>
      <c r="F76" s="181" t="s">
        <v>52</v>
      </c>
      <c r="G76" s="179" t="s">
        <v>51</v>
      </c>
      <c r="H76" s="180"/>
      <c r="I76" s="182"/>
      <c r="J76" s="183" t="s">
        <v>52</v>
      </c>
      <c r="K76" s="180"/>
      <c r="L76" s="59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186"/>
      <c r="C77" s="187"/>
      <c r="D77" s="187"/>
      <c r="E77" s="187"/>
      <c r="F77" s="187"/>
      <c r="G77" s="187"/>
      <c r="H77" s="187"/>
      <c r="I77" s="188"/>
      <c r="J77" s="187"/>
      <c r="K77" s="187"/>
      <c r="L77" s="59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189"/>
      <c r="C81" s="190"/>
      <c r="D81" s="190"/>
      <c r="E81" s="190"/>
      <c r="F81" s="190"/>
      <c r="G81" s="190"/>
      <c r="H81" s="190"/>
      <c r="I81" s="191"/>
      <c r="J81" s="190"/>
      <c r="K81" s="190"/>
      <c r="L81" s="59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174</v>
      </c>
      <c r="D82" s="36"/>
      <c r="E82" s="36"/>
      <c r="F82" s="36"/>
      <c r="G82" s="36"/>
      <c r="H82" s="36"/>
      <c r="I82" s="150"/>
      <c r="J82" s="36"/>
      <c r="K82" s="36"/>
      <c r="L82" s="59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6"/>
      <c r="D83" s="36"/>
      <c r="E83" s="36"/>
      <c r="F83" s="36"/>
      <c r="G83" s="36"/>
      <c r="H83" s="36"/>
      <c r="I83" s="150"/>
      <c r="J83" s="36"/>
      <c r="K83" s="36"/>
      <c r="L83" s="59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16</v>
      </c>
      <c r="D84" s="36"/>
      <c r="E84" s="36"/>
      <c r="F84" s="36"/>
      <c r="G84" s="36"/>
      <c r="H84" s="36"/>
      <c r="I84" s="150"/>
      <c r="J84" s="36"/>
      <c r="K84" s="36"/>
      <c r="L84" s="59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16.5" customHeight="1">
      <c r="A85" s="34"/>
      <c r="B85" s="35"/>
      <c r="C85" s="36"/>
      <c r="D85" s="36"/>
      <c r="E85" s="192" t="str">
        <f>E7</f>
        <v xml:space="preserve">Oprava kolejí a výhybek v uzlu Plzeň a na trati  Plzeň - Blatno</v>
      </c>
      <c r="F85" s="28"/>
      <c r="G85" s="28"/>
      <c r="H85" s="28"/>
      <c r="I85" s="150"/>
      <c r="J85" s="36"/>
      <c r="K85" s="36"/>
      <c r="L85" s="59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1" customFormat="1" ht="12" customHeight="1">
      <c r="B86" s="17"/>
      <c r="C86" s="28" t="s">
        <v>170</v>
      </c>
      <c r="D86" s="18"/>
      <c r="E86" s="18"/>
      <c r="F86" s="18"/>
      <c r="G86" s="18"/>
      <c r="H86" s="18"/>
      <c r="I86" s="142"/>
      <c r="J86" s="18"/>
      <c r="K86" s="18"/>
      <c r="L86" s="16"/>
    </row>
    <row r="87" s="2" customFormat="1" ht="16.5" customHeight="1">
      <c r="A87" s="34"/>
      <c r="B87" s="35"/>
      <c r="C87" s="36"/>
      <c r="D87" s="36"/>
      <c r="E87" s="192" t="s">
        <v>1360</v>
      </c>
      <c r="F87" s="36"/>
      <c r="G87" s="36"/>
      <c r="H87" s="36"/>
      <c r="I87" s="150"/>
      <c r="J87" s="36"/>
      <c r="K87" s="36"/>
      <c r="L87" s="59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12" customHeight="1">
      <c r="A88" s="34"/>
      <c r="B88" s="35"/>
      <c r="C88" s="28" t="s">
        <v>172</v>
      </c>
      <c r="D88" s="36"/>
      <c r="E88" s="36"/>
      <c r="F88" s="36"/>
      <c r="G88" s="36"/>
      <c r="H88" s="36"/>
      <c r="I88" s="150"/>
      <c r="J88" s="36"/>
      <c r="K88" s="36"/>
      <c r="L88" s="59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6.5" customHeight="1">
      <c r="A89" s="34"/>
      <c r="B89" s="35"/>
      <c r="C89" s="36"/>
      <c r="D89" s="36"/>
      <c r="E89" s="72" t="str">
        <f>E11</f>
        <v>SO 3.1 - Výměna pražců, čištění KL, čištění příkopů a výměna upevňovadel</v>
      </c>
      <c r="F89" s="36"/>
      <c r="G89" s="36"/>
      <c r="H89" s="36"/>
      <c r="I89" s="150"/>
      <c r="J89" s="36"/>
      <c r="K89" s="36"/>
      <c r="L89" s="59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6"/>
      <c r="D90" s="36"/>
      <c r="E90" s="36"/>
      <c r="F90" s="36"/>
      <c r="G90" s="36"/>
      <c r="H90" s="36"/>
      <c r="I90" s="150"/>
      <c r="J90" s="36"/>
      <c r="K90" s="36"/>
      <c r="L90" s="59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2" customHeight="1">
      <c r="A91" s="34"/>
      <c r="B91" s="35"/>
      <c r="C91" s="28" t="s">
        <v>20</v>
      </c>
      <c r="D91" s="36"/>
      <c r="E91" s="36"/>
      <c r="F91" s="23" t="str">
        <f>F14</f>
        <v>TO Plzeň, TO Třemošná</v>
      </c>
      <c r="G91" s="36"/>
      <c r="H91" s="36"/>
      <c r="I91" s="152" t="s">
        <v>22</v>
      </c>
      <c r="J91" s="75" t="str">
        <f>IF(J14="","",J14)</f>
        <v>8. 1. 2020</v>
      </c>
      <c r="K91" s="36"/>
      <c r="L91" s="59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6.96" customHeight="1">
      <c r="A92" s="34"/>
      <c r="B92" s="35"/>
      <c r="C92" s="36"/>
      <c r="D92" s="36"/>
      <c r="E92" s="36"/>
      <c r="F92" s="36"/>
      <c r="G92" s="36"/>
      <c r="H92" s="36"/>
      <c r="I92" s="150"/>
      <c r="J92" s="36"/>
      <c r="K92" s="36"/>
      <c r="L92" s="59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5.15" customHeight="1">
      <c r="A93" s="34"/>
      <c r="B93" s="35"/>
      <c r="C93" s="28" t="s">
        <v>24</v>
      </c>
      <c r="D93" s="36"/>
      <c r="E93" s="36"/>
      <c r="F93" s="23" t="str">
        <f>E17</f>
        <v xml:space="preserve">Správa železnic s.o. -  OŘ Plzeň</v>
      </c>
      <c r="G93" s="36"/>
      <c r="H93" s="36"/>
      <c r="I93" s="152" t="s">
        <v>30</v>
      </c>
      <c r="J93" s="32" t="str">
        <f>E23</f>
        <v xml:space="preserve"> </v>
      </c>
      <c r="K93" s="36"/>
      <c r="L93" s="59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15.15" customHeight="1">
      <c r="A94" s="34"/>
      <c r="B94" s="35"/>
      <c r="C94" s="28" t="s">
        <v>28</v>
      </c>
      <c r="D94" s="36"/>
      <c r="E94" s="36"/>
      <c r="F94" s="23" t="str">
        <f>IF(E20="","",E20)</f>
        <v>Vyplň údaj</v>
      </c>
      <c r="G94" s="36"/>
      <c r="H94" s="36"/>
      <c r="I94" s="152" t="s">
        <v>33</v>
      </c>
      <c r="J94" s="32" t="str">
        <f>E26</f>
        <v>Jung</v>
      </c>
      <c r="K94" s="36"/>
      <c r="L94" s="59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6"/>
      <c r="D95" s="36"/>
      <c r="E95" s="36"/>
      <c r="F95" s="36"/>
      <c r="G95" s="36"/>
      <c r="H95" s="36"/>
      <c r="I95" s="150"/>
      <c r="J95" s="36"/>
      <c r="K95" s="36"/>
      <c r="L95" s="59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9.28" customHeight="1">
      <c r="A96" s="34"/>
      <c r="B96" s="35"/>
      <c r="C96" s="193" t="s">
        <v>175</v>
      </c>
      <c r="D96" s="194"/>
      <c r="E96" s="194"/>
      <c r="F96" s="194"/>
      <c r="G96" s="194"/>
      <c r="H96" s="194"/>
      <c r="I96" s="195"/>
      <c r="J96" s="196" t="s">
        <v>176</v>
      </c>
      <c r="K96" s="194"/>
      <c r="L96" s="59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="2" customFormat="1" ht="10.32" customHeight="1">
      <c r="A97" s="34"/>
      <c r="B97" s="35"/>
      <c r="C97" s="36"/>
      <c r="D97" s="36"/>
      <c r="E97" s="36"/>
      <c r="F97" s="36"/>
      <c r="G97" s="36"/>
      <c r="H97" s="36"/>
      <c r="I97" s="150"/>
      <c r="J97" s="36"/>
      <c r="K97" s="36"/>
      <c r="L97" s="59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="2" customFormat="1" ht="22.8" customHeight="1">
      <c r="A98" s="34"/>
      <c r="B98" s="35"/>
      <c r="C98" s="197" t="s">
        <v>177</v>
      </c>
      <c r="D98" s="36"/>
      <c r="E98" s="36"/>
      <c r="F98" s="36"/>
      <c r="G98" s="36"/>
      <c r="H98" s="36"/>
      <c r="I98" s="150"/>
      <c r="J98" s="106">
        <f>J120</f>
        <v>0</v>
      </c>
      <c r="K98" s="36"/>
      <c r="L98" s="59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U98" s="13" t="s">
        <v>178</v>
      </c>
    </row>
    <row r="99" s="2" customFormat="1" ht="21.84" customHeight="1">
      <c r="A99" s="34"/>
      <c r="B99" s="35"/>
      <c r="C99" s="36"/>
      <c r="D99" s="36"/>
      <c r="E99" s="36"/>
      <c r="F99" s="36"/>
      <c r="G99" s="36"/>
      <c r="H99" s="36"/>
      <c r="I99" s="150"/>
      <c r="J99" s="36"/>
      <c r="K99" s="36"/>
      <c r="L99" s="59"/>
      <c r="S99" s="34"/>
      <c r="T99" s="34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</row>
    <row r="100" s="2" customFormat="1" ht="6.96" customHeight="1">
      <c r="A100" s="34"/>
      <c r="B100" s="62"/>
      <c r="C100" s="63"/>
      <c r="D100" s="63"/>
      <c r="E100" s="63"/>
      <c r="F100" s="63"/>
      <c r="G100" s="63"/>
      <c r="H100" s="63"/>
      <c r="I100" s="188"/>
      <c r="J100" s="63"/>
      <c r="K100" s="63"/>
      <c r="L100" s="59"/>
      <c r="S100" s="34"/>
      <c r="T100" s="34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</row>
    <row r="104" s="2" customFormat="1" ht="6.96" customHeight="1">
      <c r="A104" s="34"/>
      <c r="B104" s="64"/>
      <c r="C104" s="65"/>
      <c r="D104" s="65"/>
      <c r="E104" s="65"/>
      <c r="F104" s="65"/>
      <c r="G104" s="65"/>
      <c r="H104" s="65"/>
      <c r="I104" s="191"/>
      <c r="J104" s="65"/>
      <c r="K104" s="65"/>
      <c r="L104" s="59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5" s="2" customFormat="1" ht="24.96" customHeight="1">
      <c r="A105" s="34"/>
      <c r="B105" s="35"/>
      <c r="C105" s="19" t="s">
        <v>179</v>
      </c>
      <c r="D105" s="36"/>
      <c r="E105" s="36"/>
      <c r="F105" s="36"/>
      <c r="G105" s="36"/>
      <c r="H105" s="36"/>
      <c r="I105" s="150"/>
      <c r="J105" s="36"/>
      <c r="K105" s="36"/>
      <c r="L105" s="59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="2" customFormat="1" ht="6.96" customHeight="1">
      <c r="A106" s="34"/>
      <c r="B106" s="35"/>
      <c r="C106" s="36"/>
      <c r="D106" s="36"/>
      <c r="E106" s="36"/>
      <c r="F106" s="36"/>
      <c r="G106" s="36"/>
      <c r="H106" s="36"/>
      <c r="I106" s="150"/>
      <c r="J106" s="36"/>
      <c r="K106" s="36"/>
      <c r="L106" s="59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="2" customFormat="1" ht="12" customHeight="1">
      <c r="A107" s="34"/>
      <c r="B107" s="35"/>
      <c r="C107" s="28" t="s">
        <v>16</v>
      </c>
      <c r="D107" s="36"/>
      <c r="E107" s="36"/>
      <c r="F107" s="36"/>
      <c r="G107" s="36"/>
      <c r="H107" s="36"/>
      <c r="I107" s="150"/>
      <c r="J107" s="36"/>
      <c r="K107" s="36"/>
      <c r="L107" s="59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="2" customFormat="1" ht="16.5" customHeight="1">
      <c r="A108" s="34"/>
      <c r="B108" s="35"/>
      <c r="C108" s="36"/>
      <c r="D108" s="36"/>
      <c r="E108" s="192" t="str">
        <f>E7</f>
        <v xml:space="preserve">Oprava kolejí a výhybek v uzlu Plzeň a na trati  Plzeň - Blatno</v>
      </c>
      <c r="F108" s="28"/>
      <c r="G108" s="28"/>
      <c r="H108" s="28"/>
      <c r="I108" s="150"/>
      <c r="J108" s="36"/>
      <c r="K108" s="36"/>
      <c r="L108" s="59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="1" customFormat="1" ht="12" customHeight="1">
      <c r="B109" s="17"/>
      <c r="C109" s="28" t="s">
        <v>170</v>
      </c>
      <c r="D109" s="18"/>
      <c r="E109" s="18"/>
      <c r="F109" s="18"/>
      <c r="G109" s="18"/>
      <c r="H109" s="18"/>
      <c r="I109" s="142"/>
      <c r="J109" s="18"/>
      <c r="K109" s="18"/>
      <c r="L109" s="16"/>
    </row>
    <row r="110" s="2" customFormat="1" ht="16.5" customHeight="1">
      <c r="A110" s="34"/>
      <c r="B110" s="35"/>
      <c r="C110" s="36"/>
      <c r="D110" s="36"/>
      <c r="E110" s="192" t="s">
        <v>1360</v>
      </c>
      <c r="F110" s="36"/>
      <c r="G110" s="36"/>
      <c r="H110" s="36"/>
      <c r="I110" s="150"/>
      <c r="J110" s="36"/>
      <c r="K110" s="36"/>
      <c r="L110" s="59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="2" customFormat="1" ht="12" customHeight="1">
      <c r="A111" s="34"/>
      <c r="B111" s="35"/>
      <c r="C111" s="28" t="s">
        <v>172</v>
      </c>
      <c r="D111" s="36"/>
      <c r="E111" s="36"/>
      <c r="F111" s="36"/>
      <c r="G111" s="36"/>
      <c r="H111" s="36"/>
      <c r="I111" s="150"/>
      <c r="J111" s="36"/>
      <c r="K111" s="36"/>
      <c r="L111" s="59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="2" customFormat="1" ht="16.5" customHeight="1">
      <c r="A112" s="34"/>
      <c r="B112" s="35"/>
      <c r="C112" s="36"/>
      <c r="D112" s="36"/>
      <c r="E112" s="72" t="str">
        <f>E11</f>
        <v>SO 3.1 - Výměna pražců, čištění KL, čištění příkopů a výměna upevňovadel</v>
      </c>
      <c r="F112" s="36"/>
      <c r="G112" s="36"/>
      <c r="H112" s="36"/>
      <c r="I112" s="150"/>
      <c r="J112" s="36"/>
      <c r="K112" s="36"/>
      <c r="L112" s="59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="2" customFormat="1" ht="6.96" customHeight="1">
      <c r="A113" s="34"/>
      <c r="B113" s="35"/>
      <c r="C113" s="36"/>
      <c r="D113" s="36"/>
      <c r="E113" s="36"/>
      <c r="F113" s="36"/>
      <c r="G113" s="36"/>
      <c r="H113" s="36"/>
      <c r="I113" s="150"/>
      <c r="J113" s="36"/>
      <c r="K113" s="36"/>
      <c r="L113" s="59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12" customHeight="1">
      <c r="A114" s="34"/>
      <c r="B114" s="35"/>
      <c r="C114" s="28" t="s">
        <v>20</v>
      </c>
      <c r="D114" s="36"/>
      <c r="E114" s="36"/>
      <c r="F114" s="23" t="str">
        <f>F14</f>
        <v>TO Plzeň, TO Třemošná</v>
      </c>
      <c r="G114" s="36"/>
      <c r="H114" s="36"/>
      <c r="I114" s="152" t="s">
        <v>22</v>
      </c>
      <c r="J114" s="75" t="str">
        <f>IF(J14="","",J14)</f>
        <v>8. 1. 2020</v>
      </c>
      <c r="K114" s="36"/>
      <c r="L114" s="59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6.96" customHeight="1">
      <c r="A115" s="34"/>
      <c r="B115" s="35"/>
      <c r="C115" s="36"/>
      <c r="D115" s="36"/>
      <c r="E115" s="36"/>
      <c r="F115" s="36"/>
      <c r="G115" s="36"/>
      <c r="H115" s="36"/>
      <c r="I115" s="150"/>
      <c r="J115" s="36"/>
      <c r="K115" s="36"/>
      <c r="L115" s="59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2" customFormat="1" ht="15.15" customHeight="1">
      <c r="A116" s="34"/>
      <c r="B116" s="35"/>
      <c r="C116" s="28" t="s">
        <v>24</v>
      </c>
      <c r="D116" s="36"/>
      <c r="E116" s="36"/>
      <c r="F116" s="23" t="str">
        <f>E17</f>
        <v xml:space="preserve">Správa železnic s.o. -  OŘ Plzeň</v>
      </c>
      <c r="G116" s="36"/>
      <c r="H116" s="36"/>
      <c r="I116" s="152" t="s">
        <v>30</v>
      </c>
      <c r="J116" s="32" t="str">
        <f>E23</f>
        <v xml:space="preserve"> </v>
      </c>
      <c r="K116" s="36"/>
      <c r="L116" s="59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="2" customFormat="1" ht="15.15" customHeight="1">
      <c r="A117" s="34"/>
      <c r="B117" s="35"/>
      <c r="C117" s="28" t="s">
        <v>28</v>
      </c>
      <c r="D117" s="36"/>
      <c r="E117" s="36"/>
      <c r="F117" s="23" t="str">
        <f>IF(E20="","",E20)</f>
        <v>Vyplň údaj</v>
      </c>
      <c r="G117" s="36"/>
      <c r="H117" s="36"/>
      <c r="I117" s="152" t="s">
        <v>33</v>
      </c>
      <c r="J117" s="32" t="str">
        <f>E26</f>
        <v>Jung</v>
      </c>
      <c r="K117" s="36"/>
      <c r="L117" s="59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="2" customFormat="1" ht="10.32" customHeight="1">
      <c r="A118" s="34"/>
      <c r="B118" s="35"/>
      <c r="C118" s="36"/>
      <c r="D118" s="36"/>
      <c r="E118" s="36"/>
      <c r="F118" s="36"/>
      <c r="G118" s="36"/>
      <c r="H118" s="36"/>
      <c r="I118" s="150"/>
      <c r="J118" s="36"/>
      <c r="K118" s="36"/>
      <c r="L118" s="59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="9" customFormat="1" ht="29.28" customHeight="1">
      <c r="A119" s="198"/>
      <c r="B119" s="199"/>
      <c r="C119" s="200" t="s">
        <v>180</v>
      </c>
      <c r="D119" s="201" t="s">
        <v>61</v>
      </c>
      <c r="E119" s="201" t="s">
        <v>57</v>
      </c>
      <c r="F119" s="201" t="s">
        <v>58</v>
      </c>
      <c r="G119" s="201" t="s">
        <v>181</v>
      </c>
      <c r="H119" s="201" t="s">
        <v>182</v>
      </c>
      <c r="I119" s="202" t="s">
        <v>183</v>
      </c>
      <c r="J119" s="203" t="s">
        <v>176</v>
      </c>
      <c r="K119" s="204" t="s">
        <v>184</v>
      </c>
      <c r="L119" s="205"/>
      <c r="M119" s="96" t="s">
        <v>1</v>
      </c>
      <c r="N119" s="97" t="s">
        <v>40</v>
      </c>
      <c r="O119" s="97" t="s">
        <v>185</v>
      </c>
      <c r="P119" s="97" t="s">
        <v>186</v>
      </c>
      <c r="Q119" s="97" t="s">
        <v>187</v>
      </c>
      <c r="R119" s="97" t="s">
        <v>188</v>
      </c>
      <c r="S119" s="97" t="s">
        <v>189</v>
      </c>
      <c r="T119" s="98" t="s">
        <v>190</v>
      </c>
      <c r="U119" s="198"/>
      <c r="V119" s="198"/>
      <c r="W119" s="198"/>
      <c r="X119" s="198"/>
      <c r="Y119" s="198"/>
      <c r="Z119" s="198"/>
      <c r="AA119" s="198"/>
      <c r="AB119" s="198"/>
      <c r="AC119" s="198"/>
      <c r="AD119" s="198"/>
      <c r="AE119" s="198"/>
    </row>
    <row r="120" s="2" customFormat="1" ht="22.8" customHeight="1">
      <c r="A120" s="34"/>
      <c r="B120" s="35"/>
      <c r="C120" s="103" t="s">
        <v>191</v>
      </c>
      <c r="D120" s="36"/>
      <c r="E120" s="36"/>
      <c r="F120" s="36"/>
      <c r="G120" s="36"/>
      <c r="H120" s="36"/>
      <c r="I120" s="150"/>
      <c r="J120" s="206">
        <f>BK120</f>
        <v>0</v>
      </c>
      <c r="K120" s="36"/>
      <c r="L120" s="40"/>
      <c r="M120" s="99"/>
      <c r="N120" s="207"/>
      <c r="O120" s="100"/>
      <c r="P120" s="208">
        <f>SUM(P121:P244)</f>
        <v>0</v>
      </c>
      <c r="Q120" s="100"/>
      <c r="R120" s="208">
        <f>SUM(R121:R244)</f>
        <v>762.25112000000001</v>
      </c>
      <c r="S120" s="100"/>
      <c r="T120" s="209">
        <f>SUM(T121:T244)</f>
        <v>0</v>
      </c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T120" s="13" t="s">
        <v>75</v>
      </c>
      <c r="AU120" s="13" t="s">
        <v>178</v>
      </c>
      <c r="BK120" s="210">
        <f>SUM(BK121:BK244)</f>
        <v>0</v>
      </c>
    </row>
    <row r="121" s="2" customFormat="1" ht="16.5" customHeight="1">
      <c r="A121" s="34"/>
      <c r="B121" s="35"/>
      <c r="C121" s="211" t="s">
        <v>83</v>
      </c>
      <c r="D121" s="211" t="s">
        <v>192</v>
      </c>
      <c r="E121" s="212" t="s">
        <v>1362</v>
      </c>
      <c r="F121" s="213" t="s">
        <v>1363</v>
      </c>
      <c r="G121" s="214" t="s">
        <v>345</v>
      </c>
      <c r="H121" s="215">
        <v>1095</v>
      </c>
      <c r="I121" s="216"/>
      <c r="J121" s="217">
        <f>ROUND(I121*H121,2)</f>
        <v>0</v>
      </c>
      <c r="K121" s="218"/>
      <c r="L121" s="40"/>
      <c r="M121" s="219" t="s">
        <v>1</v>
      </c>
      <c r="N121" s="220" t="s">
        <v>41</v>
      </c>
      <c r="O121" s="87"/>
      <c r="P121" s="221">
        <f>O121*H121</f>
        <v>0</v>
      </c>
      <c r="Q121" s="221">
        <v>0</v>
      </c>
      <c r="R121" s="221">
        <f>Q121*H121</f>
        <v>0</v>
      </c>
      <c r="S121" s="221">
        <v>0</v>
      </c>
      <c r="T121" s="222">
        <f>S121*H121</f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R121" s="223" t="s">
        <v>196</v>
      </c>
      <c r="AT121" s="223" t="s">
        <v>192</v>
      </c>
      <c r="AU121" s="223" t="s">
        <v>76</v>
      </c>
      <c r="AY121" s="13" t="s">
        <v>197</v>
      </c>
      <c r="BE121" s="224">
        <f>IF(N121="základní",J121,0)</f>
        <v>0</v>
      </c>
      <c r="BF121" s="224">
        <f>IF(N121="snížená",J121,0)</f>
        <v>0</v>
      </c>
      <c r="BG121" s="224">
        <f>IF(N121="zákl. přenesená",J121,0)</f>
        <v>0</v>
      </c>
      <c r="BH121" s="224">
        <f>IF(N121="sníž. přenesená",J121,0)</f>
        <v>0</v>
      </c>
      <c r="BI121" s="224">
        <f>IF(N121="nulová",J121,0)</f>
        <v>0</v>
      </c>
      <c r="BJ121" s="13" t="s">
        <v>83</v>
      </c>
      <c r="BK121" s="224">
        <f>ROUND(I121*H121,2)</f>
        <v>0</v>
      </c>
      <c r="BL121" s="13" t="s">
        <v>196</v>
      </c>
      <c r="BM121" s="223" t="s">
        <v>1364</v>
      </c>
    </row>
    <row r="122" s="2" customFormat="1">
      <c r="A122" s="34"/>
      <c r="B122" s="35"/>
      <c r="C122" s="36"/>
      <c r="D122" s="225" t="s">
        <v>199</v>
      </c>
      <c r="E122" s="36"/>
      <c r="F122" s="226" t="s">
        <v>1365</v>
      </c>
      <c r="G122" s="36"/>
      <c r="H122" s="36"/>
      <c r="I122" s="150"/>
      <c r="J122" s="36"/>
      <c r="K122" s="36"/>
      <c r="L122" s="40"/>
      <c r="M122" s="227"/>
      <c r="N122" s="228"/>
      <c r="O122" s="87"/>
      <c r="P122" s="87"/>
      <c r="Q122" s="87"/>
      <c r="R122" s="87"/>
      <c r="S122" s="87"/>
      <c r="T122" s="88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T122" s="13" t="s">
        <v>199</v>
      </c>
      <c r="AU122" s="13" t="s">
        <v>76</v>
      </c>
    </row>
    <row r="123" s="2" customFormat="1">
      <c r="A123" s="34"/>
      <c r="B123" s="35"/>
      <c r="C123" s="36"/>
      <c r="D123" s="225" t="s">
        <v>340</v>
      </c>
      <c r="E123" s="36"/>
      <c r="F123" s="229" t="s">
        <v>1039</v>
      </c>
      <c r="G123" s="36"/>
      <c r="H123" s="36"/>
      <c r="I123" s="150"/>
      <c r="J123" s="36"/>
      <c r="K123" s="36"/>
      <c r="L123" s="40"/>
      <c r="M123" s="227"/>
      <c r="N123" s="228"/>
      <c r="O123" s="87"/>
      <c r="P123" s="87"/>
      <c r="Q123" s="87"/>
      <c r="R123" s="87"/>
      <c r="S123" s="87"/>
      <c r="T123" s="88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T123" s="13" t="s">
        <v>340</v>
      </c>
      <c r="AU123" s="13" t="s">
        <v>76</v>
      </c>
    </row>
    <row r="124" s="10" customFormat="1">
      <c r="A124" s="10"/>
      <c r="B124" s="230"/>
      <c r="C124" s="231"/>
      <c r="D124" s="225" t="s">
        <v>203</v>
      </c>
      <c r="E124" s="232" t="s">
        <v>1</v>
      </c>
      <c r="F124" s="233" t="s">
        <v>1366</v>
      </c>
      <c r="G124" s="231"/>
      <c r="H124" s="234">
        <v>1095</v>
      </c>
      <c r="I124" s="235"/>
      <c r="J124" s="231"/>
      <c r="K124" s="231"/>
      <c r="L124" s="236"/>
      <c r="M124" s="237"/>
      <c r="N124" s="238"/>
      <c r="O124" s="238"/>
      <c r="P124" s="238"/>
      <c r="Q124" s="238"/>
      <c r="R124" s="238"/>
      <c r="S124" s="238"/>
      <c r="T124" s="239"/>
      <c r="U124" s="10"/>
      <c r="V124" s="10"/>
      <c r="W124" s="10"/>
      <c r="X124" s="10"/>
      <c r="Y124" s="10"/>
      <c r="Z124" s="10"/>
      <c r="AA124" s="10"/>
      <c r="AB124" s="10"/>
      <c r="AC124" s="10"/>
      <c r="AD124" s="10"/>
      <c r="AE124" s="10"/>
      <c r="AT124" s="240" t="s">
        <v>203</v>
      </c>
      <c r="AU124" s="240" t="s">
        <v>76</v>
      </c>
      <c r="AV124" s="10" t="s">
        <v>85</v>
      </c>
      <c r="AW124" s="10" t="s">
        <v>32</v>
      </c>
      <c r="AX124" s="10" t="s">
        <v>83</v>
      </c>
      <c r="AY124" s="240" t="s">
        <v>197</v>
      </c>
    </row>
    <row r="125" s="2" customFormat="1" ht="16.5" customHeight="1">
      <c r="A125" s="34"/>
      <c r="B125" s="35"/>
      <c r="C125" s="211" t="s">
        <v>85</v>
      </c>
      <c r="D125" s="211" t="s">
        <v>192</v>
      </c>
      <c r="E125" s="212" t="s">
        <v>1367</v>
      </c>
      <c r="F125" s="213" t="s">
        <v>1368</v>
      </c>
      <c r="G125" s="214" t="s">
        <v>443</v>
      </c>
      <c r="H125" s="215">
        <v>182.5</v>
      </c>
      <c r="I125" s="216"/>
      <c r="J125" s="217">
        <f>ROUND(I125*H125,2)</f>
        <v>0</v>
      </c>
      <c r="K125" s="218"/>
      <c r="L125" s="40"/>
      <c r="M125" s="219" t="s">
        <v>1</v>
      </c>
      <c r="N125" s="220" t="s">
        <v>41</v>
      </c>
      <c r="O125" s="87"/>
      <c r="P125" s="221">
        <f>O125*H125</f>
        <v>0</v>
      </c>
      <c r="Q125" s="221">
        <v>0</v>
      </c>
      <c r="R125" s="221">
        <f>Q125*H125</f>
        <v>0</v>
      </c>
      <c r="S125" s="221">
        <v>0</v>
      </c>
      <c r="T125" s="222">
        <f>S125*H125</f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223" t="s">
        <v>196</v>
      </c>
      <c r="AT125" s="223" t="s">
        <v>192</v>
      </c>
      <c r="AU125" s="223" t="s">
        <v>76</v>
      </c>
      <c r="AY125" s="13" t="s">
        <v>197</v>
      </c>
      <c r="BE125" s="224">
        <f>IF(N125="základní",J125,0)</f>
        <v>0</v>
      </c>
      <c r="BF125" s="224">
        <f>IF(N125="snížená",J125,0)</f>
        <v>0</v>
      </c>
      <c r="BG125" s="224">
        <f>IF(N125="zákl. přenesená",J125,0)</f>
        <v>0</v>
      </c>
      <c r="BH125" s="224">
        <f>IF(N125="sníž. přenesená",J125,0)</f>
        <v>0</v>
      </c>
      <c r="BI125" s="224">
        <f>IF(N125="nulová",J125,0)</f>
        <v>0</v>
      </c>
      <c r="BJ125" s="13" t="s">
        <v>83</v>
      </c>
      <c r="BK125" s="224">
        <f>ROUND(I125*H125,2)</f>
        <v>0</v>
      </c>
      <c r="BL125" s="13" t="s">
        <v>196</v>
      </c>
      <c r="BM125" s="223" t="s">
        <v>1369</v>
      </c>
    </row>
    <row r="126" s="2" customFormat="1">
      <c r="A126" s="34"/>
      <c r="B126" s="35"/>
      <c r="C126" s="36"/>
      <c r="D126" s="225" t="s">
        <v>199</v>
      </c>
      <c r="E126" s="36"/>
      <c r="F126" s="226" t="s">
        <v>1370</v>
      </c>
      <c r="G126" s="36"/>
      <c r="H126" s="36"/>
      <c r="I126" s="150"/>
      <c r="J126" s="36"/>
      <c r="K126" s="36"/>
      <c r="L126" s="40"/>
      <c r="M126" s="227"/>
      <c r="N126" s="228"/>
      <c r="O126" s="87"/>
      <c r="P126" s="87"/>
      <c r="Q126" s="87"/>
      <c r="R126" s="87"/>
      <c r="S126" s="87"/>
      <c r="T126" s="88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T126" s="13" t="s">
        <v>199</v>
      </c>
      <c r="AU126" s="13" t="s">
        <v>76</v>
      </c>
    </row>
    <row r="127" s="2" customFormat="1">
      <c r="A127" s="34"/>
      <c r="B127" s="35"/>
      <c r="C127" s="36"/>
      <c r="D127" s="225" t="s">
        <v>340</v>
      </c>
      <c r="E127" s="36"/>
      <c r="F127" s="229" t="s">
        <v>1371</v>
      </c>
      <c r="G127" s="36"/>
      <c r="H127" s="36"/>
      <c r="I127" s="150"/>
      <c r="J127" s="36"/>
      <c r="K127" s="36"/>
      <c r="L127" s="40"/>
      <c r="M127" s="227"/>
      <c r="N127" s="228"/>
      <c r="O127" s="87"/>
      <c r="P127" s="87"/>
      <c r="Q127" s="87"/>
      <c r="R127" s="87"/>
      <c r="S127" s="87"/>
      <c r="T127" s="88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T127" s="13" t="s">
        <v>340</v>
      </c>
      <c r="AU127" s="13" t="s">
        <v>76</v>
      </c>
    </row>
    <row r="128" s="10" customFormat="1">
      <c r="A128" s="10"/>
      <c r="B128" s="230"/>
      <c r="C128" s="231"/>
      <c r="D128" s="225" t="s">
        <v>203</v>
      </c>
      <c r="E128" s="232" t="s">
        <v>1</v>
      </c>
      <c r="F128" s="233" t="s">
        <v>1372</v>
      </c>
      <c r="G128" s="231"/>
      <c r="H128" s="234">
        <v>182.5</v>
      </c>
      <c r="I128" s="235"/>
      <c r="J128" s="231"/>
      <c r="K128" s="231"/>
      <c r="L128" s="236"/>
      <c r="M128" s="237"/>
      <c r="N128" s="238"/>
      <c r="O128" s="238"/>
      <c r="P128" s="238"/>
      <c r="Q128" s="238"/>
      <c r="R128" s="238"/>
      <c r="S128" s="238"/>
      <c r="T128" s="239"/>
      <c r="U128" s="10"/>
      <c r="V128" s="10"/>
      <c r="W128" s="10"/>
      <c r="X128" s="10"/>
      <c r="Y128" s="10"/>
      <c r="Z128" s="10"/>
      <c r="AA128" s="10"/>
      <c r="AB128" s="10"/>
      <c r="AC128" s="10"/>
      <c r="AD128" s="10"/>
      <c r="AE128" s="10"/>
      <c r="AT128" s="240" t="s">
        <v>203</v>
      </c>
      <c r="AU128" s="240" t="s">
        <v>76</v>
      </c>
      <c r="AV128" s="10" t="s">
        <v>85</v>
      </c>
      <c r="AW128" s="10" t="s">
        <v>32</v>
      </c>
      <c r="AX128" s="10" t="s">
        <v>83</v>
      </c>
      <c r="AY128" s="240" t="s">
        <v>197</v>
      </c>
    </row>
    <row r="129" s="2" customFormat="1" ht="16.5" customHeight="1">
      <c r="A129" s="34"/>
      <c r="B129" s="35"/>
      <c r="C129" s="211" t="s">
        <v>214</v>
      </c>
      <c r="D129" s="211" t="s">
        <v>192</v>
      </c>
      <c r="E129" s="212" t="s">
        <v>1373</v>
      </c>
      <c r="F129" s="213" t="s">
        <v>1374</v>
      </c>
      <c r="G129" s="214" t="s">
        <v>429</v>
      </c>
      <c r="H129" s="215">
        <v>0.72999999999999998</v>
      </c>
      <c r="I129" s="216"/>
      <c r="J129" s="217">
        <f>ROUND(I129*H129,2)</f>
        <v>0</v>
      </c>
      <c r="K129" s="218"/>
      <c r="L129" s="40"/>
      <c r="M129" s="219" t="s">
        <v>1</v>
      </c>
      <c r="N129" s="220" t="s">
        <v>41</v>
      </c>
      <c r="O129" s="87"/>
      <c r="P129" s="221">
        <f>O129*H129</f>
        <v>0</v>
      </c>
      <c r="Q129" s="221">
        <v>0</v>
      </c>
      <c r="R129" s="221">
        <f>Q129*H129</f>
        <v>0</v>
      </c>
      <c r="S129" s="221">
        <v>0</v>
      </c>
      <c r="T129" s="222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223" t="s">
        <v>196</v>
      </c>
      <c r="AT129" s="223" t="s">
        <v>192</v>
      </c>
      <c r="AU129" s="223" t="s">
        <v>76</v>
      </c>
      <c r="AY129" s="13" t="s">
        <v>197</v>
      </c>
      <c r="BE129" s="224">
        <f>IF(N129="základní",J129,0)</f>
        <v>0</v>
      </c>
      <c r="BF129" s="224">
        <f>IF(N129="snížená",J129,0)</f>
        <v>0</v>
      </c>
      <c r="BG129" s="224">
        <f>IF(N129="zákl. přenesená",J129,0)</f>
        <v>0</v>
      </c>
      <c r="BH129" s="224">
        <f>IF(N129="sníž. přenesená",J129,0)</f>
        <v>0</v>
      </c>
      <c r="BI129" s="224">
        <f>IF(N129="nulová",J129,0)</f>
        <v>0</v>
      </c>
      <c r="BJ129" s="13" t="s">
        <v>83</v>
      </c>
      <c r="BK129" s="224">
        <f>ROUND(I129*H129,2)</f>
        <v>0</v>
      </c>
      <c r="BL129" s="13" t="s">
        <v>196</v>
      </c>
      <c r="BM129" s="223" t="s">
        <v>1375</v>
      </c>
    </row>
    <row r="130" s="2" customFormat="1">
      <c r="A130" s="34"/>
      <c r="B130" s="35"/>
      <c r="C130" s="36"/>
      <c r="D130" s="225" t="s">
        <v>199</v>
      </c>
      <c r="E130" s="36"/>
      <c r="F130" s="226" t="s">
        <v>1376</v>
      </c>
      <c r="G130" s="36"/>
      <c r="H130" s="36"/>
      <c r="I130" s="150"/>
      <c r="J130" s="36"/>
      <c r="K130" s="36"/>
      <c r="L130" s="40"/>
      <c r="M130" s="227"/>
      <c r="N130" s="228"/>
      <c r="O130" s="87"/>
      <c r="P130" s="87"/>
      <c r="Q130" s="87"/>
      <c r="R130" s="87"/>
      <c r="S130" s="87"/>
      <c r="T130" s="88"/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T130" s="13" t="s">
        <v>199</v>
      </c>
      <c r="AU130" s="13" t="s">
        <v>76</v>
      </c>
    </row>
    <row r="131" s="2" customFormat="1">
      <c r="A131" s="34"/>
      <c r="B131" s="35"/>
      <c r="C131" s="36"/>
      <c r="D131" s="225" t="s">
        <v>340</v>
      </c>
      <c r="E131" s="36"/>
      <c r="F131" s="229" t="s">
        <v>1377</v>
      </c>
      <c r="G131" s="36"/>
      <c r="H131" s="36"/>
      <c r="I131" s="150"/>
      <c r="J131" s="36"/>
      <c r="K131" s="36"/>
      <c r="L131" s="40"/>
      <c r="M131" s="227"/>
      <c r="N131" s="228"/>
      <c r="O131" s="87"/>
      <c r="P131" s="87"/>
      <c r="Q131" s="87"/>
      <c r="R131" s="87"/>
      <c r="S131" s="87"/>
      <c r="T131" s="88"/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T131" s="13" t="s">
        <v>340</v>
      </c>
      <c r="AU131" s="13" t="s">
        <v>76</v>
      </c>
    </row>
    <row r="132" s="2" customFormat="1" ht="16.5" customHeight="1">
      <c r="A132" s="34"/>
      <c r="B132" s="35"/>
      <c r="C132" s="211" t="s">
        <v>196</v>
      </c>
      <c r="D132" s="211" t="s">
        <v>192</v>
      </c>
      <c r="E132" s="212" t="s">
        <v>920</v>
      </c>
      <c r="F132" s="213" t="s">
        <v>921</v>
      </c>
      <c r="G132" s="214" t="s">
        <v>429</v>
      </c>
      <c r="H132" s="215">
        <v>0.20000000000000001</v>
      </c>
      <c r="I132" s="216"/>
      <c r="J132" s="217">
        <f>ROUND(I132*H132,2)</f>
        <v>0</v>
      </c>
      <c r="K132" s="218"/>
      <c r="L132" s="40"/>
      <c r="M132" s="219" t="s">
        <v>1</v>
      </c>
      <c r="N132" s="220" t="s">
        <v>41</v>
      </c>
      <c r="O132" s="87"/>
      <c r="P132" s="221">
        <f>O132*H132</f>
        <v>0</v>
      </c>
      <c r="Q132" s="221">
        <v>0</v>
      </c>
      <c r="R132" s="221">
        <f>Q132*H132</f>
        <v>0</v>
      </c>
      <c r="S132" s="221">
        <v>0</v>
      </c>
      <c r="T132" s="222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223" t="s">
        <v>196</v>
      </c>
      <c r="AT132" s="223" t="s">
        <v>192</v>
      </c>
      <c r="AU132" s="223" t="s">
        <v>76</v>
      </c>
      <c r="AY132" s="13" t="s">
        <v>197</v>
      </c>
      <c r="BE132" s="224">
        <f>IF(N132="základní",J132,0)</f>
        <v>0</v>
      </c>
      <c r="BF132" s="224">
        <f>IF(N132="snížená",J132,0)</f>
        <v>0</v>
      </c>
      <c r="BG132" s="224">
        <f>IF(N132="zákl. přenesená",J132,0)</f>
        <v>0</v>
      </c>
      <c r="BH132" s="224">
        <f>IF(N132="sníž. přenesená",J132,0)</f>
        <v>0</v>
      </c>
      <c r="BI132" s="224">
        <f>IF(N132="nulová",J132,0)</f>
        <v>0</v>
      </c>
      <c r="BJ132" s="13" t="s">
        <v>83</v>
      </c>
      <c r="BK132" s="224">
        <f>ROUND(I132*H132,2)</f>
        <v>0</v>
      </c>
      <c r="BL132" s="13" t="s">
        <v>196</v>
      </c>
      <c r="BM132" s="223" t="s">
        <v>1378</v>
      </c>
    </row>
    <row r="133" s="2" customFormat="1">
      <c r="A133" s="34"/>
      <c r="B133" s="35"/>
      <c r="C133" s="36"/>
      <c r="D133" s="225" t="s">
        <v>199</v>
      </c>
      <c r="E133" s="36"/>
      <c r="F133" s="226" t="s">
        <v>923</v>
      </c>
      <c r="G133" s="36"/>
      <c r="H133" s="36"/>
      <c r="I133" s="150"/>
      <c r="J133" s="36"/>
      <c r="K133" s="36"/>
      <c r="L133" s="40"/>
      <c r="M133" s="227"/>
      <c r="N133" s="228"/>
      <c r="O133" s="87"/>
      <c r="P133" s="87"/>
      <c r="Q133" s="87"/>
      <c r="R133" s="87"/>
      <c r="S133" s="87"/>
      <c r="T133" s="88"/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T133" s="13" t="s">
        <v>199</v>
      </c>
      <c r="AU133" s="13" t="s">
        <v>76</v>
      </c>
    </row>
    <row r="134" s="2" customFormat="1">
      <c r="A134" s="34"/>
      <c r="B134" s="35"/>
      <c r="C134" s="36"/>
      <c r="D134" s="225" t="s">
        <v>340</v>
      </c>
      <c r="E134" s="36"/>
      <c r="F134" s="229" t="s">
        <v>1379</v>
      </c>
      <c r="G134" s="36"/>
      <c r="H134" s="36"/>
      <c r="I134" s="150"/>
      <c r="J134" s="36"/>
      <c r="K134" s="36"/>
      <c r="L134" s="40"/>
      <c r="M134" s="227"/>
      <c r="N134" s="228"/>
      <c r="O134" s="87"/>
      <c r="P134" s="87"/>
      <c r="Q134" s="87"/>
      <c r="R134" s="87"/>
      <c r="S134" s="87"/>
      <c r="T134" s="88"/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T134" s="13" t="s">
        <v>340</v>
      </c>
      <c r="AU134" s="13" t="s">
        <v>76</v>
      </c>
    </row>
    <row r="135" s="2" customFormat="1">
      <c r="A135" s="34"/>
      <c r="B135" s="35"/>
      <c r="C135" s="36"/>
      <c r="D135" s="225" t="s">
        <v>201</v>
      </c>
      <c r="E135" s="36"/>
      <c r="F135" s="229" t="s">
        <v>1380</v>
      </c>
      <c r="G135" s="36"/>
      <c r="H135" s="36"/>
      <c r="I135" s="150"/>
      <c r="J135" s="36"/>
      <c r="K135" s="36"/>
      <c r="L135" s="40"/>
      <c r="M135" s="227"/>
      <c r="N135" s="228"/>
      <c r="O135" s="87"/>
      <c r="P135" s="87"/>
      <c r="Q135" s="87"/>
      <c r="R135" s="87"/>
      <c r="S135" s="87"/>
      <c r="T135" s="88"/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T135" s="13" t="s">
        <v>201</v>
      </c>
      <c r="AU135" s="13" t="s">
        <v>76</v>
      </c>
    </row>
    <row r="136" s="10" customFormat="1">
      <c r="A136" s="10"/>
      <c r="B136" s="230"/>
      <c r="C136" s="231"/>
      <c r="D136" s="225" t="s">
        <v>203</v>
      </c>
      <c r="E136" s="232" t="s">
        <v>1</v>
      </c>
      <c r="F136" s="233" t="s">
        <v>1381</v>
      </c>
      <c r="G136" s="231"/>
      <c r="H136" s="234">
        <v>0.20000000000000001</v>
      </c>
      <c r="I136" s="235"/>
      <c r="J136" s="231"/>
      <c r="K136" s="231"/>
      <c r="L136" s="236"/>
      <c r="M136" s="237"/>
      <c r="N136" s="238"/>
      <c r="O136" s="238"/>
      <c r="P136" s="238"/>
      <c r="Q136" s="238"/>
      <c r="R136" s="238"/>
      <c r="S136" s="238"/>
      <c r="T136" s="239"/>
      <c r="U136" s="10"/>
      <c r="V136" s="10"/>
      <c r="W136" s="10"/>
      <c r="X136" s="10"/>
      <c r="Y136" s="10"/>
      <c r="Z136" s="10"/>
      <c r="AA136" s="10"/>
      <c r="AB136" s="10"/>
      <c r="AC136" s="10"/>
      <c r="AD136" s="10"/>
      <c r="AE136" s="10"/>
      <c r="AT136" s="240" t="s">
        <v>203</v>
      </c>
      <c r="AU136" s="240" t="s">
        <v>76</v>
      </c>
      <c r="AV136" s="10" t="s">
        <v>85</v>
      </c>
      <c r="AW136" s="10" t="s">
        <v>32</v>
      </c>
      <c r="AX136" s="10" t="s">
        <v>83</v>
      </c>
      <c r="AY136" s="240" t="s">
        <v>197</v>
      </c>
    </row>
    <row r="137" s="2" customFormat="1" ht="16.5" customHeight="1">
      <c r="A137" s="34"/>
      <c r="B137" s="35"/>
      <c r="C137" s="211" t="s">
        <v>224</v>
      </c>
      <c r="D137" s="211" t="s">
        <v>192</v>
      </c>
      <c r="E137" s="212" t="s">
        <v>447</v>
      </c>
      <c r="F137" s="213" t="s">
        <v>448</v>
      </c>
      <c r="G137" s="214" t="s">
        <v>443</v>
      </c>
      <c r="H137" s="215">
        <v>561</v>
      </c>
      <c r="I137" s="216"/>
      <c r="J137" s="217">
        <f>ROUND(I137*H137,2)</f>
        <v>0</v>
      </c>
      <c r="K137" s="218"/>
      <c r="L137" s="40"/>
      <c r="M137" s="219" t="s">
        <v>1</v>
      </c>
      <c r="N137" s="220" t="s">
        <v>41</v>
      </c>
      <c r="O137" s="87"/>
      <c r="P137" s="221">
        <f>O137*H137</f>
        <v>0</v>
      </c>
      <c r="Q137" s="221">
        <v>0</v>
      </c>
      <c r="R137" s="221">
        <f>Q137*H137</f>
        <v>0</v>
      </c>
      <c r="S137" s="221">
        <v>0</v>
      </c>
      <c r="T137" s="222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223" t="s">
        <v>196</v>
      </c>
      <c r="AT137" s="223" t="s">
        <v>192</v>
      </c>
      <c r="AU137" s="223" t="s">
        <v>76</v>
      </c>
      <c r="AY137" s="13" t="s">
        <v>197</v>
      </c>
      <c r="BE137" s="224">
        <f>IF(N137="základní",J137,0)</f>
        <v>0</v>
      </c>
      <c r="BF137" s="224">
        <f>IF(N137="snížená",J137,0)</f>
        <v>0</v>
      </c>
      <c r="BG137" s="224">
        <f>IF(N137="zákl. přenesená",J137,0)</f>
        <v>0</v>
      </c>
      <c r="BH137" s="224">
        <f>IF(N137="sníž. přenesená",J137,0)</f>
        <v>0</v>
      </c>
      <c r="BI137" s="224">
        <f>IF(N137="nulová",J137,0)</f>
        <v>0</v>
      </c>
      <c r="BJ137" s="13" t="s">
        <v>83</v>
      </c>
      <c r="BK137" s="224">
        <f>ROUND(I137*H137,2)</f>
        <v>0</v>
      </c>
      <c r="BL137" s="13" t="s">
        <v>196</v>
      </c>
      <c r="BM137" s="223" t="s">
        <v>1382</v>
      </c>
    </row>
    <row r="138" s="2" customFormat="1">
      <c r="A138" s="34"/>
      <c r="B138" s="35"/>
      <c r="C138" s="36"/>
      <c r="D138" s="225" t="s">
        <v>199</v>
      </c>
      <c r="E138" s="36"/>
      <c r="F138" s="226" t="s">
        <v>450</v>
      </c>
      <c r="G138" s="36"/>
      <c r="H138" s="36"/>
      <c r="I138" s="150"/>
      <c r="J138" s="36"/>
      <c r="K138" s="36"/>
      <c r="L138" s="40"/>
      <c r="M138" s="227"/>
      <c r="N138" s="228"/>
      <c r="O138" s="87"/>
      <c r="P138" s="87"/>
      <c r="Q138" s="87"/>
      <c r="R138" s="87"/>
      <c r="S138" s="87"/>
      <c r="T138" s="88"/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T138" s="13" t="s">
        <v>199</v>
      </c>
      <c r="AU138" s="13" t="s">
        <v>76</v>
      </c>
    </row>
    <row r="139" s="2" customFormat="1">
      <c r="A139" s="34"/>
      <c r="B139" s="35"/>
      <c r="C139" s="36"/>
      <c r="D139" s="225" t="s">
        <v>340</v>
      </c>
      <c r="E139" s="36"/>
      <c r="F139" s="229" t="s">
        <v>1383</v>
      </c>
      <c r="G139" s="36"/>
      <c r="H139" s="36"/>
      <c r="I139" s="150"/>
      <c r="J139" s="36"/>
      <c r="K139" s="36"/>
      <c r="L139" s="40"/>
      <c r="M139" s="227"/>
      <c r="N139" s="228"/>
      <c r="O139" s="87"/>
      <c r="P139" s="87"/>
      <c r="Q139" s="87"/>
      <c r="R139" s="87"/>
      <c r="S139" s="87"/>
      <c r="T139" s="88"/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T139" s="13" t="s">
        <v>340</v>
      </c>
      <c r="AU139" s="13" t="s">
        <v>76</v>
      </c>
    </row>
    <row r="140" s="10" customFormat="1">
      <c r="A140" s="10"/>
      <c r="B140" s="230"/>
      <c r="C140" s="231"/>
      <c r="D140" s="225" t="s">
        <v>203</v>
      </c>
      <c r="E140" s="232" t="s">
        <v>1</v>
      </c>
      <c r="F140" s="233" t="s">
        <v>1384</v>
      </c>
      <c r="G140" s="231"/>
      <c r="H140" s="234">
        <v>50</v>
      </c>
      <c r="I140" s="235"/>
      <c r="J140" s="231"/>
      <c r="K140" s="231"/>
      <c r="L140" s="236"/>
      <c r="M140" s="237"/>
      <c r="N140" s="238"/>
      <c r="O140" s="238"/>
      <c r="P140" s="238"/>
      <c r="Q140" s="238"/>
      <c r="R140" s="238"/>
      <c r="S140" s="238"/>
      <c r="T140" s="239"/>
      <c r="U140" s="10"/>
      <c r="V140" s="10"/>
      <c r="W140" s="10"/>
      <c r="X140" s="10"/>
      <c r="Y140" s="10"/>
      <c r="Z140" s="10"/>
      <c r="AA140" s="10"/>
      <c r="AB140" s="10"/>
      <c r="AC140" s="10"/>
      <c r="AD140" s="10"/>
      <c r="AE140" s="10"/>
      <c r="AT140" s="240" t="s">
        <v>203</v>
      </c>
      <c r="AU140" s="240" t="s">
        <v>76</v>
      </c>
      <c r="AV140" s="10" t="s">
        <v>85</v>
      </c>
      <c r="AW140" s="10" t="s">
        <v>32</v>
      </c>
      <c r="AX140" s="10" t="s">
        <v>76</v>
      </c>
      <c r="AY140" s="240" t="s">
        <v>197</v>
      </c>
    </row>
    <row r="141" s="10" customFormat="1">
      <c r="A141" s="10"/>
      <c r="B141" s="230"/>
      <c r="C141" s="231"/>
      <c r="D141" s="225" t="s">
        <v>203</v>
      </c>
      <c r="E141" s="232" t="s">
        <v>1</v>
      </c>
      <c r="F141" s="233" t="s">
        <v>1385</v>
      </c>
      <c r="G141" s="231"/>
      <c r="H141" s="234">
        <v>511</v>
      </c>
      <c r="I141" s="235"/>
      <c r="J141" s="231"/>
      <c r="K141" s="231"/>
      <c r="L141" s="236"/>
      <c r="M141" s="237"/>
      <c r="N141" s="238"/>
      <c r="O141" s="238"/>
      <c r="P141" s="238"/>
      <c r="Q141" s="238"/>
      <c r="R141" s="238"/>
      <c r="S141" s="238"/>
      <c r="T141" s="239"/>
      <c r="U141" s="10"/>
      <c r="V141" s="10"/>
      <c r="W141" s="10"/>
      <c r="X141" s="10"/>
      <c r="Y141" s="10"/>
      <c r="Z141" s="10"/>
      <c r="AA141" s="10"/>
      <c r="AB141" s="10"/>
      <c r="AC141" s="10"/>
      <c r="AD141" s="10"/>
      <c r="AE141" s="10"/>
      <c r="AT141" s="240" t="s">
        <v>203</v>
      </c>
      <c r="AU141" s="240" t="s">
        <v>76</v>
      </c>
      <c r="AV141" s="10" t="s">
        <v>85</v>
      </c>
      <c r="AW141" s="10" t="s">
        <v>32</v>
      </c>
      <c r="AX141" s="10" t="s">
        <v>76</v>
      </c>
      <c r="AY141" s="240" t="s">
        <v>197</v>
      </c>
    </row>
    <row r="142" s="11" customFormat="1">
      <c r="A142" s="11"/>
      <c r="B142" s="241"/>
      <c r="C142" s="242"/>
      <c r="D142" s="225" t="s">
        <v>203</v>
      </c>
      <c r="E142" s="243" t="s">
        <v>1</v>
      </c>
      <c r="F142" s="244" t="s">
        <v>206</v>
      </c>
      <c r="G142" s="242"/>
      <c r="H142" s="245">
        <v>561</v>
      </c>
      <c r="I142" s="246"/>
      <c r="J142" s="242"/>
      <c r="K142" s="242"/>
      <c r="L142" s="247"/>
      <c r="M142" s="248"/>
      <c r="N142" s="249"/>
      <c r="O142" s="249"/>
      <c r="P142" s="249"/>
      <c r="Q142" s="249"/>
      <c r="R142" s="249"/>
      <c r="S142" s="249"/>
      <c r="T142" s="250"/>
      <c r="U142" s="11"/>
      <c r="V142" s="11"/>
      <c r="W142" s="11"/>
      <c r="X142" s="11"/>
      <c r="Y142" s="11"/>
      <c r="Z142" s="11"/>
      <c r="AA142" s="11"/>
      <c r="AB142" s="11"/>
      <c r="AC142" s="11"/>
      <c r="AD142" s="11"/>
      <c r="AE142" s="11"/>
      <c r="AT142" s="251" t="s">
        <v>203</v>
      </c>
      <c r="AU142" s="251" t="s">
        <v>76</v>
      </c>
      <c r="AV142" s="11" t="s">
        <v>196</v>
      </c>
      <c r="AW142" s="11" t="s">
        <v>32</v>
      </c>
      <c r="AX142" s="11" t="s">
        <v>83</v>
      </c>
      <c r="AY142" s="251" t="s">
        <v>197</v>
      </c>
    </row>
    <row r="143" s="2" customFormat="1" ht="16.5" customHeight="1">
      <c r="A143" s="34"/>
      <c r="B143" s="35"/>
      <c r="C143" s="252" t="s">
        <v>229</v>
      </c>
      <c r="D143" s="252" t="s">
        <v>237</v>
      </c>
      <c r="E143" s="253" t="s">
        <v>454</v>
      </c>
      <c r="F143" s="254" t="s">
        <v>455</v>
      </c>
      <c r="G143" s="255" t="s">
        <v>307</v>
      </c>
      <c r="H143" s="256">
        <v>753.98400000000004</v>
      </c>
      <c r="I143" s="257"/>
      <c r="J143" s="258">
        <f>ROUND(I143*H143,2)</f>
        <v>0</v>
      </c>
      <c r="K143" s="259"/>
      <c r="L143" s="260"/>
      <c r="M143" s="261" t="s">
        <v>1</v>
      </c>
      <c r="N143" s="262" t="s">
        <v>41</v>
      </c>
      <c r="O143" s="87"/>
      <c r="P143" s="221">
        <f>O143*H143</f>
        <v>0</v>
      </c>
      <c r="Q143" s="221">
        <v>1</v>
      </c>
      <c r="R143" s="221">
        <f>Q143*H143</f>
        <v>753.98400000000004</v>
      </c>
      <c r="S143" s="221">
        <v>0</v>
      </c>
      <c r="T143" s="222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223" t="s">
        <v>240</v>
      </c>
      <c r="AT143" s="223" t="s">
        <v>237</v>
      </c>
      <c r="AU143" s="223" t="s">
        <v>76</v>
      </c>
      <c r="AY143" s="13" t="s">
        <v>197</v>
      </c>
      <c r="BE143" s="224">
        <f>IF(N143="základní",J143,0)</f>
        <v>0</v>
      </c>
      <c r="BF143" s="224">
        <f>IF(N143="snížená",J143,0)</f>
        <v>0</v>
      </c>
      <c r="BG143" s="224">
        <f>IF(N143="zákl. přenesená",J143,0)</f>
        <v>0</v>
      </c>
      <c r="BH143" s="224">
        <f>IF(N143="sníž. přenesená",J143,0)</f>
        <v>0</v>
      </c>
      <c r="BI143" s="224">
        <f>IF(N143="nulová",J143,0)</f>
        <v>0</v>
      </c>
      <c r="BJ143" s="13" t="s">
        <v>83</v>
      </c>
      <c r="BK143" s="224">
        <f>ROUND(I143*H143,2)</f>
        <v>0</v>
      </c>
      <c r="BL143" s="13" t="s">
        <v>240</v>
      </c>
      <c r="BM143" s="223" t="s">
        <v>1386</v>
      </c>
    </row>
    <row r="144" s="2" customFormat="1">
      <c r="A144" s="34"/>
      <c r="B144" s="35"/>
      <c r="C144" s="36"/>
      <c r="D144" s="225" t="s">
        <v>199</v>
      </c>
      <c r="E144" s="36"/>
      <c r="F144" s="226" t="s">
        <v>455</v>
      </c>
      <c r="G144" s="36"/>
      <c r="H144" s="36"/>
      <c r="I144" s="150"/>
      <c r="J144" s="36"/>
      <c r="K144" s="36"/>
      <c r="L144" s="40"/>
      <c r="M144" s="227"/>
      <c r="N144" s="228"/>
      <c r="O144" s="87"/>
      <c r="P144" s="87"/>
      <c r="Q144" s="87"/>
      <c r="R144" s="87"/>
      <c r="S144" s="87"/>
      <c r="T144" s="88"/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T144" s="13" t="s">
        <v>199</v>
      </c>
      <c r="AU144" s="13" t="s">
        <v>76</v>
      </c>
    </row>
    <row r="145" s="10" customFormat="1">
      <c r="A145" s="10"/>
      <c r="B145" s="230"/>
      <c r="C145" s="231"/>
      <c r="D145" s="225" t="s">
        <v>203</v>
      </c>
      <c r="E145" s="232" t="s">
        <v>1</v>
      </c>
      <c r="F145" s="233" t="s">
        <v>1387</v>
      </c>
      <c r="G145" s="231"/>
      <c r="H145" s="234">
        <v>753.98400000000004</v>
      </c>
      <c r="I145" s="235"/>
      <c r="J145" s="231"/>
      <c r="K145" s="231"/>
      <c r="L145" s="236"/>
      <c r="M145" s="237"/>
      <c r="N145" s="238"/>
      <c r="O145" s="238"/>
      <c r="P145" s="238"/>
      <c r="Q145" s="238"/>
      <c r="R145" s="238"/>
      <c r="S145" s="238"/>
      <c r="T145" s="239"/>
      <c r="U145" s="10"/>
      <c r="V145" s="10"/>
      <c r="W145" s="10"/>
      <c r="X145" s="10"/>
      <c r="Y145" s="10"/>
      <c r="Z145" s="10"/>
      <c r="AA145" s="10"/>
      <c r="AB145" s="10"/>
      <c r="AC145" s="10"/>
      <c r="AD145" s="10"/>
      <c r="AE145" s="10"/>
      <c r="AT145" s="240" t="s">
        <v>203</v>
      </c>
      <c r="AU145" s="240" t="s">
        <v>76</v>
      </c>
      <c r="AV145" s="10" t="s">
        <v>85</v>
      </c>
      <c r="AW145" s="10" t="s">
        <v>32</v>
      </c>
      <c r="AX145" s="10" t="s">
        <v>83</v>
      </c>
      <c r="AY145" s="240" t="s">
        <v>197</v>
      </c>
    </row>
    <row r="146" s="2" customFormat="1" ht="16.5" customHeight="1">
      <c r="A146" s="34"/>
      <c r="B146" s="35"/>
      <c r="C146" s="211" t="s">
        <v>236</v>
      </c>
      <c r="D146" s="211" t="s">
        <v>192</v>
      </c>
      <c r="E146" s="212" t="s">
        <v>1388</v>
      </c>
      <c r="F146" s="213" t="s">
        <v>1389</v>
      </c>
      <c r="G146" s="214" t="s">
        <v>209</v>
      </c>
      <c r="H146" s="215">
        <v>954</v>
      </c>
      <c r="I146" s="216"/>
      <c r="J146" s="217">
        <f>ROUND(I146*H146,2)</f>
        <v>0</v>
      </c>
      <c r="K146" s="218"/>
      <c r="L146" s="40"/>
      <c r="M146" s="219" t="s">
        <v>1</v>
      </c>
      <c r="N146" s="220" t="s">
        <v>41</v>
      </c>
      <c r="O146" s="87"/>
      <c r="P146" s="221">
        <f>O146*H146</f>
        <v>0</v>
      </c>
      <c r="Q146" s="221">
        <v>0</v>
      </c>
      <c r="R146" s="221">
        <f>Q146*H146</f>
        <v>0</v>
      </c>
      <c r="S146" s="221">
        <v>0</v>
      </c>
      <c r="T146" s="222">
        <f>S146*H146</f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223" t="s">
        <v>196</v>
      </c>
      <c r="AT146" s="223" t="s">
        <v>192</v>
      </c>
      <c r="AU146" s="223" t="s">
        <v>76</v>
      </c>
      <c r="AY146" s="13" t="s">
        <v>197</v>
      </c>
      <c r="BE146" s="224">
        <f>IF(N146="základní",J146,0)</f>
        <v>0</v>
      </c>
      <c r="BF146" s="224">
        <f>IF(N146="snížená",J146,0)</f>
        <v>0</v>
      </c>
      <c r="BG146" s="224">
        <f>IF(N146="zákl. přenesená",J146,0)</f>
        <v>0</v>
      </c>
      <c r="BH146" s="224">
        <f>IF(N146="sníž. přenesená",J146,0)</f>
        <v>0</v>
      </c>
      <c r="BI146" s="224">
        <f>IF(N146="nulová",J146,0)</f>
        <v>0</v>
      </c>
      <c r="BJ146" s="13" t="s">
        <v>83</v>
      </c>
      <c r="BK146" s="224">
        <f>ROUND(I146*H146,2)</f>
        <v>0</v>
      </c>
      <c r="BL146" s="13" t="s">
        <v>196</v>
      </c>
      <c r="BM146" s="223" t="s">
        <v>1390</v>
      </c>
    </row>
    <row r="147" s="2" customFormat="1">
      <c r="A147" s="34"/>
      <c r="B147" s="35"/>
      <c r="C147" s="36"/>
      <c r="D147" s="225" t="s">
        <v>199</v>
      </c>
      <c r="E147" s="36"/>
      <c r="F147" s="226" t="s">
        <v>1391</v>
      </c>
      <c r="G147" s="36"/>
      <c r="H147" s="36"/>
      <c r="I147" s="150"/>
      <c r="J147" s="36"/>
      <c r="K147" s="36"/>
      <c r="L147" s="40"/>
      <c r="M147" s="227"/>
      <c r="N147" s="228"/>
      <c r="O147" s="87"/>
      <c r="P147" s="87"/>
      <c r="Q147" s="87"/>
      <c r="R147" s="87"/>
      <c r="S147" s="87"/>
      <c r="T147" s="88"/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T147" s="13" t="s">
        <v>199</v>
      </c>
      <c r="AU147" s="13" t="s">
        <v>76</v>
      </c>
    </row>
    <row r="148" s="2" customFormat="1">
      <c r="A148" s="34"/>
      <c r="B148" s="35"/>
      <c r="C148" s="36"/>
      <c r="D148" s="225" t="s">
        <v>340</v>
      </c>
      <c r="E148" s="36"/>
      <c r="F148" s="229" t="s">
        <v>1392</v>
      </c>
      <c r="G148" s="36"/>
      <c r="H148" s="36"/>
      <c r="I148" s="150"/>
      <c r="J148" s="36"/>
      <c r="K148" s="36"/>
      <c r="L148" s="40"/>
      <c r="M148" s="227"/>
      <c r="N148" s="228"/>
      <c r="O148" s="87"/>
      <c r="P148" s="87"/>
      <c r="Q148" s="87"/>
      <c r="R148" s="87"/>
      <c r="S148" s="87"/>
      <c r="T148" s="88"/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T148" s="13" t="s">
        <v>340</v>
      </c>
      <c r="AU148" s="13" t="s">
        <v>76</v>
      </c>
    </row>
    <row r="149" s="2" customFormat="1">
      <c r="A149" s="34"/>
      <c r="B149" s="35"/>
      <c r="C149" s="36"/>
      <c r="D149" s="225" t="s">
        <v>201</v>
      </c>
      <c r="E149" s="36"/>
      <c r="F149" s="229" t="s">
        <v>1393</v>
      </c>
      <c r="G149" s="36"/>
      <c r="H149" s="36"/>
      <c r="I149" s="150"/>
      <c r="J149" s="36"/>
      <c r="K149" s="36"/>
      <c r="L149" s="40"/>
      <c r="M149" s="227"/>
      <c r="N149" s="228"/>
      <c r="O149" s="87"/>
      <c r="P149" s="87"/>
      <c r="Q149" s="87"/>
      <c r="R149" s="87"/>
      <c r="S149" s="87"/>
      <c r="T149" s="88"/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T149" s="13" t="s">
        <v>201</v>
      </c>
      <c r="AU149" s="13" t="s">
        <v>76</v>
      </c>
    </row>
    <row r="150" s="2" customFormat="1" ht="16.5" customHeight="1">
      <c r="A150" s="34"/>
      <c r="B150" s="35"/>
      <c r="C150" s="211" t="s">
        <v>243</v>
      </c>
      <c r="D150" s="211" t="s">
        <v>192</v>
      </c>
      <c r="E150" s="212" t="s">
        <v>1394</v>
      </c>
      <c r="F150" s="213" t="s">
        <v>1395</v>
      </c>
      <c r="G150" s="214" t="s">
        <v>209</v>
      </c>
      <c r="H150" s="215">
        <v>1070</v>
      </c>
      <c r="I150" s="216"/>
      <c r="J150" s="217">
        <f>ROUND(I150*H150,2)</f>
        <v>0</v>
      </c>
      <c r="K150" s="218"/>
      <c r="L150" s="40"/>
      <c r="M150" s="219" t="s">
        <v>1</v>
      </c>
      <c r="N150" s="220" t="s">
        <v>41</v>
      </c>
      <c r="O150" s="87"/>
      <c r="P150" s="221">
        <f>O150*H150</f>
        <v>0</v>
      </c>
      <c r="Q150" s="221">
        <v>0</v>
      </c>
      <c r="R150" s="221">
        <f>Q150*H150</f>
        <v>0</v>
      </c>
      <c r="S150" s="221">
        <v>0</v>
      </c>
      <c r="T150" s="222">
        <f>S150*H150</f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223" t="s">
        <v>196</v>
      </c>
      <c r="AT150" s="223" t="s">
        <v>192</v>
      </c>
      <c r="AU150" s="223" t="s">
        <v>76</v>
      </c>
      <c r="AY150" s="13" t="s">
        <v>197</v>
      </c>
      <c r="BE150" s="224">
        <f>IF(N150="základní",J150,0)</f>
        <v>0</v>
      </c>
      <c r="BF150" s="224">
        <f>IF(N150="snížená",J150,0)</f>
        <v>0</v>
      </c>
      <c r="BG150" s="224">
        <f>IF(N150="zákl. přenesená",J150,0)</f>
        <v>0</v>
      </c>
      <c r="BH150" s="224">
        <f>IF(N150="sníž. přenesená",J150,0)</f>
        <v>0</v>
      </c>
      <c r="BI150" s="224">
        <f>IF(N150="nulová",J150,0)</f>
        <v>0</v>
      </c>
      <c r="BJ150" s="13" t="s">
        <v>83</v>
      </c>
      <c r="BK150" s="224">
        <f>ROUND(I150*H150,2)</f>
        <v>0</v>
      </c>
      <c r="BL150" s="13" t="s">
        <v>196</v>
      </c>
      <c r="BM150" s="223" t="s">
        <v>1396</v>
      </c>
    </row>
    <row r="151" s="2" customFormat="1">
      <c r="A151" s="34"/>
      <c r="B151" s="35"/>
      <c r="C151" s="36"/>
      <c r="D151" s="225" t="s">
        <v>199</v>
      </c>
      <c r="E151" s="36"/>
      <c r="F151" s="226" t="s">
        <v>1397</v>
      </c>
      <c r="G151" s="36"/>
      <c r="H151" s="36"/>
      <c r="I151" s="150"/>
      <c r="J151" s="36"/>
      <c r="K151" s="36"/>
      <c r="L151" s="40"/>
      <c r="M151" s="227"/>
      <c r="N151" s="228"/>
      <c r="O151" s="87"/>
      <c r="P151" s="87"/>
      <c r="Q151" s="87"/>
      <c r="R151" s="87"/>
      <c r="S151" s="87"/>
      <c r="T151" s="88"/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T151" s="13" t="s">
        <v>199</v>
      </c>
      <c r="AU151" s="13" t="s">
        <v>76</v>
      </c>
    </row>
    <row r="152" s="2" customFormat="1">
      <c r="A152" s="34"/>
      <c r="B152" s="35"/>
      <c r="C152" s="36"/>
      <c r="D152" s="225" t="s">
        <v>340</v>
      </c>
      <c r="E152" s="36"/>
      <c r="F152" s="229" t="s">
        <v>1398</v>
      </c>
      <c r="G152" s="36"/>
      <c r="H152" s="36"/>
      <c r="I152" s="150"/>
      <c r="J152" s="36"/>
      <c r="K152" s="36"/>
      <c r="L152" s="40"/>
      <c r="M152" s="227"/>
      <c r="N152" s="228"/>
      <c r="O152" s="87"/>
      <c r="P152" s="87"/>
      <c r="Q152" s="87"/>
      <c r="R152" s="87"/>
      <c r="S152" s="87"/>
      <c r="T152" s="88"/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T152" s="13" t="s">
        <v>340</v>
      </c>
      <c r="AU152" s="13" t="s">
        <v>76</v>
      </c>
    </row>
    <row r="153" s="2" customFormat="1" ht="16.5" customHeight="1">
      <c r="A153" s="34"/>
      <c r="B153" s="35"/>
      <c r="C153" s="252" t="s">
        <v>247</v>
      </c>
      <c r="D153" s="252" t="s">
        <v>237</v>
      </c>
      <c r="E153" s="253" t="s">
        <v>244</v>
      </c>
      <c r="F153" s="254" t="s">
        <v>245</v>
      </c>
      <c r="G153" s="255" t="s">
        <v>209</v>
      </c>
      <c r="H153" s="256">
        <v>1908</v>
      </c>
      <c r="I153" s="257"/>
      <c r="J153" s="258">
        <f>ROUND(I153*H153,2)</f>
        <v>0</v>
      </c>
      <c r="K153" s="259"/>
      <c r="L153" s="260"/>
      <c r="M153" s="261" t="s">
        <v>1</v>
      </c>
      <c r="N153" s="262" t="s">
        <v>41</v>
      </c>
      <c r="O153" s="87"/>
      <c r="P153" s="221">
        <f>O153*H153</f>
        <v>0</v>
      </c>
      <c r="Q153" s="221">
        <v>0.00018000000000000001</v>
      </c>
      <c r="R153" s="221">
        <f>Q153*H153</f>
        <v>0.34344000000000002</v>
      </c>
      <c r="S153" s="221">
        <v>0</v>
      </c>
      <c r="T153" s="222">
        <f>S153*H153</f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223" t="s">
        <v>240</v>
      </c>
      <c r="AT153" s="223" t="s">
        <v>237</v>
      </c>
      <c r="AU153" s="223" t="s">
        <v>76</v>
      </c>
      <c r="AY153" s="13" t="s">
        <v>197</v>
      </c>
      <c r="BE153" s="224">
        <f>IF(N153="základní",J153,0)</f>
        <v>0</v>
      </c>
      <c r="BF153" s="224">
        <f>IF(N153="snížená",J153,0)</f>
        <v>0</v>
      </c>
      <c r="BG153" s="224">
        <f>IF(N153="zákl. přenesená",J153,0)</f>
        <v>0</v>
      </c>
      <c r="BH153" s="224">
        <f>IF(N153="sníž. přenesená",J153,0)</f>
        <v>0</v>
      </c>
      <c r="BI153" s="224">
        <f>IF(N153="nulová",J153,0)</f>
        <v>0</v>
      </c>
      <c r="BJ153" s="13" t="s">
        <v>83</v>
      </c>
      <c r="BK153" s="224">
        <f>ROUND(I153*H153,2)</f>
        <v>0</v>
      </c>
      <c r="BL153" s="13" t="s">
        <v>240</v>
      </c>
      <c r="BM153" s="223" t="s">
        <v>1399</v>
      </c>
    </row>
    <row r="154" s="2" customFormat="1">
      <c r="A154" s="34"/>
      <c r="B154" s="35"/>
      <c r="C154" s="36"/>
      <c r="D154" s="225" t="s">
        <v>199</v>
      </c>
      <c r="E154" s="36"/>
      <c r="F154" s="226" t="s">
        <v>245</v>
      </c>
      <c r="G154" s="36"/>
      <c r="H154" s="36"/>
      <c r="I154" s="150"/>
      <c r="J154" s="36"/>
      <c r="K154" s="36"/>
      <c r="L154" s="40"/>
      <c r="M154" s="227"/>
      <c r="N154" s="228"/>
      <c r="O154" s="87"/>
      <c r="P154" s="87"/>
      <c r="Q154" s="87"/>
      <c r="R154" s="87"/>
      <c r="S154" s="87"/>
      <c r="T154" s="88"/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T154" s="13" t="s">
        <v>199</v>
      </c>
      <c r="AU154" s="13" t="s">
        <v>76</v>
      </c>
    </row>
    <row r="155" s="10" customFormat="1">
      <c r="A155" s="10"/>
      <c r="B155" s="230"/>
      <c r="C155" s="231"/>
      <c r="D155" s="225" t="s">
        <v>203</v>
      </c>
      <c r="E155" s="232" t="s">
        <v>1</v>
      </c>
      <c r="F155" s="233" t="s">
        <v>1400</v>
      </c>
      <c r="G155" s="231"/>
      <c r="H155" s="234">
        <v>1908</v>
      </c>
      <c r="I155" s="235"/>
      <c r="J155" s="231"/>
      <c r="K155" s="231"/>
      <c r="L155" s="236"/>
      <c r="M155" s="237"/>
      <c r="N155" s="238"/>
      <c r="O155" s="238"/>
      <c r="P155" s="238"/>
      <c r="Q155" s="238"/>
      <c r="R155" s="238"/>
      <c r="S155" s="238"/>
      <c r="T155" s="239"/>
      <c r="U155" s="10"/>
      <c r="V155" s="10"/>
      <c r="W155" s="10"/>
      <c r="X155" s="10"/>
      <c r="Y155" s="10"/>
      <c r="Z155" s="10"/>
      <c r="AA155" s="10"/>
      <c r="AB155" s="10"/>
      <c r="AC155" s="10"/>
      <c r="AD155" s="10"/>
      <c r="AE155" s="10"/>
      <c r="AT155" s="240" t="s">
        <v>203</v>
      </c>
      <c r="AU155" s="240" t="s">
        <v>76</v>
      </c>
      <c r="AV155" s="10" t="s">
        <v>85</v>
      </c>
      <c r="AW155" s="10" t="s">
        <v>32</v>
      </c>
      <c r="AX155" s="10" t="s">
        <v>83</v>
      </c>
      <c r="AY155" s="240" t="s">
        <v>197</v>
      </c>
    </row>
    <row r="156" s="2" customFormat="1" ht="16.5" customHeight="1">
      <c r="A156" s="34"/>
      <c r="B156" s="35"/>
      <c r="C156" s="252" t="s">
        <v>253</v>
      </c>
      <c r="D156" s="252" t="s">
        <v>237</v>
      </c>
      <c r="E156" s="253" t="s">
        <v>238</v>
      </c>
      <c r="F156" s="254" t="s">
        <v>239</v>
      </c>
      <c r="G156" s="255" t="s">
        <v>209</v>
      </c>
      <c r="H156" s="256">
        <v>3816</v>
      </c>
      <c r="I156" s="257"/>
      <c r="J156" s="258">
        <f>ROUND(I156*H156,2)</f>
        <v>0</v>
      </c>
      <c r="K156" s="259"/>
      <c r="L156" s="260"/>
      <c r="M156" s="261" t="s">
        <v>1</v>
      </c>
      <c r="N156" s="262" t="s">
        <v>41</v>
      </c>
      <c r="O156" s="87"/>
      <c r="P156" s="221">
        <f>O156*H156</f>
        <v>0</v>
      </c>
      <c r="Q156" s="221">
        <v>0.00123</v>
      </c>
      <c r="R156" s="221">
        <f>Q156*H156</f>
        <v>4.6936799999999996</v>
      </c>
      <c r="S156" s="221">
        <v>0</v>
      </c>
      <c r="T156" s="222">
        <f>S156*H156</f>
        <v>0</v>
      </c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223" t="s">
        <v>240</v>
      </c>
      <c r="AT156" s="223" t="s">
        <v>237</v>
      </c>
      <c r="AU156" s="223" t="s">
        <v>76</v>
      </c>
      <c r="AY156" s="13" t="s">
        <v>197</v>
      </c>
      <c r="BE156" s="224">
        <f>IF(N156="základní",J156,0)</f>
        <v>0</v>
      </c>
      <c r="BF156" s="224">
        <f>IF(N156="snížená",J156,0)</f>
        <v>0</v>
      </c>
      <c r="BG156" s="224">
        <f>IF(N156="zákl. přenesená",J156,0)</f>
        <v>0</v>
      </c>
      <c r="BH156" s="224">
        <f>IF(N156="sníž. přenesená",J156,0)</f>
        <v>0</v>
      </c>
      <c r="BI156" s="224">
        <f>IF(N156="nulová",J156,0)</f>
        <v>0</v>
      </c>
      <c r="BJ156" s="13" t="s">
        <v>83</v>
      </c>
      <c r="BK156" s="224">
        <f>ROUND(I156*H156,2)</f>
        <v>0</v>
      </c>
      <c r="BL156" s="13" t="s">
        <v>240</v>
      </c>
      <c r="BM156" s="223" t="s">
        <v>1401</v>
      </c>
    </row>
    <row r="157" s="2" customFormat="1">
      <c r="A157" s="34"/>
      <c r="B157" s="35"/>
      <c r="C157" s="36"/>
      <c r="D157" s="225" t="s">
        <v>199</v>
      </c>
      <c r="E157" s="36"/>
      <c r="F157" s="226" t="s">
        <v>239</v>
      </c>
      <c r="G157" s="36"/>
      <c r="H157" s="36"/>
      <c r="I157" s="150"/>
      <c r="J157" s="36"/>
      <c r="K157" s="36"/>
      <c r="L157" s="40"/>
      <c r="M157" s="227"/>
      <c r="N157" s="228"/>
      <c r="O157" s="87"/>
      <c r="P157" s="87"/>
      <c r="Q157" s="87"/>
      <c r="R157" s="87"/>
      <c r="S157" s="87"/>
      <c r="T157" s="88"/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T157" s="13" t="s">
        <v>199</v>
      </c>
      <c r="AU157" s="13" t="s">
        <v>76</v>
      </c>
    </row>
    <row r="158" s="10" customFormat="1">
      <c r="A158" s="10"/>
      <c r="B158" s="230"/>
      <c r="C158" s="231"/>
      <c r="D158" s="225" t="s">
        <v>203</v>
      </c>
      <c r="E158" s="232" t="s">
        <v>1</v>
      </c>
      <c r="F158" s="233" t="s">
        <v>1402</v>
      </c>
      <c r="G158" s="231"/>
      <c r="H158" s="234">
        <v>3816</v>
      </c>
      <c r="I158" s="235"/>
      <c r="J158" s="231"/>
      <c r="K158" s="231"/>
      <c r="L158" s="236"/>
      <c r="M158" s="237"/>
      <c r="N158" s="238"/>
      <c r="O158" s="238"/>
      <c r="P158" s="238"/>
      <c r="Q158" s="238"/>
      <c r="R158" s="238"/>
      <c r="S158" s="238"/>
      <c r="T158" s="239"/>
      <c r="U158" s="10"/>
      <c r="V158" s="10"/>
      <c r="W158" s="10"/>
      <c r="X158" s="10"/>
      <c r="Y158" s="10"/>
      <c r="Z158" s="10"/>
      <c r="AA158" s="10"/>
      <c r="AB158" s="10"/>
      <c r="AC158" s="10"/>
      <c r="AD158" s="10"/>
      <c r="AE158" s="10"/>
      <c r="AT158" s="240" t="s">
        <v>203</v>
      </c>
      <c r="AU158" s="240" t="s">
        <v>76</v>
      </c>
      <c r="AV158" s="10" t="s">
        <v>85</v>
      </c>
      <c r="AW158" s="10" t="s">
        <v>32</v>
      </c>
      <c r="AX158" s="10" t="s">
        <v>83</v>
      </c>
      <c r="AY158" s="240" t="s">
        <v>197</v>
      </c>
    </row>
    <row r="159" s="2" customFormat="1" ht="16.5" customHeight="1">
      <c r="A159" s="34"/>
      <c r="B159" s="35"/>
      <c r="C159" s="211" t="s">
        <v>258</v>
      </c>
      <c r="D159" s="211" t="s">
        <v>192</v>
      </c>
      <c r="E159" s="212" t="s">
        <v>947</v>
      </c>
      <c r="F159" s="213" t="s">
        <v>948</v>
      </c>
      <c r="G159" s="214" t="s">
        <v>307</v>
      </c>
      <c r="H159" s="215">
        <v>26.75</v>
      </c>
      <c r="I159" s="216"/>
      <c r="J159" s="217">
        <f>ROUND(I159*H159,2)</f>
        <v>0</v>
      </c>
      <c r="K159" s="218"/>
      <c r="L159" s="40"/>
      <c r="M159" s="219" t="s">
        <v>1</v>
      </c>
      <c r="N159" s="220" t="s">
        <v>41</v>
      </c>
      <c r="O159" s="87"/>
      <c r="P159" s="221">
        <f>O159*H159</f>
        <v>0</v>
      </c>
      <c r="Q159" s="221">
        <v>0</v>
      </c>
      <c r="R159" s="221">
        <f>Q159*H159</f>
        <v>0</v>
      </c>
      <c r="S159" s="221">
        <v>0</v>
      </c>
      <c r="T159" s="222">
        <f>S159*H159</f>
        <v>0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223" t="s">
        <v>196</v>
      </c>
      <c r="AT159" s="223" t="s">
        <v>192</v>
      </c>
      <c r="AU159" s="223" t="s">
        <v>76</v>
      </c>
      <c r="AY159" s="13" t="s">
        <v>197</v>
      </c>
      <c r="BE159" s="224">
        <f>IF(N159="základní",J159,0)</f>
        <v>0</v>
      </c>
      <c r="BF159" s="224">
        <f>IF(N159="snížená",J159,0)</f>
        <v>0</v>
      </c>
      <c r="BG159" s="224">
        <f>IF(N159="zákl. přenesená",J159,0)</f>
        <v>0</v>
      </c>
      <c r="BH159" s="224">
        <f>IF(N159="sníž. přenesená",J159,0)</f>
        <v>0</v>
      </c>
      <c r="BI159" s="224">
        <f>IF(N159="nulová",J159,0)</f>
        <v>0</v>
      </c>
      <c r="BJ159" s="13" t="s">
        <v>83</v>
      </c>
      <c r="BK159" s="224">
        <f>ROUND(I159*H159,2)</f>
        <v>0</v>
      </c>
      <c r="BL159" s="13" t="s">
        <v>196</v>
      </c>
      <c r="BM159" s="223" t="s">
        <v>1403</v>
      </c>
    </row>
    <row r="160" s="2" customFormat="1">
      <c r="A160" s="34"/>
      <c r="B160" s="35"/>
      <c r="C160" s="36"/>
      <c r="D160" s="225" t="s">
        <v>199</v>
      </c>
      <c r="E160" s="36"/>
      <c r="F160" s="226" t="s">
        <v>950</v>
      </c>
      <c r="G160" s="36"/>
      <c r="H160" s="36"/>
      <c r="I160" s="150"/>
      <c r="J160" s="36"/>
      <c r="K160" s="36"/>
      <c r="L160" s="40"/>
      <c r="M160" s="227"/>
      <c r="N160" s="228"/>
      <c r="O160" s="87"/>
      <c r="P160" s="87"/>
      <c r="Q160" s="87"/>
      <c r="R160" s="87"/>
      <c r="S160" s="87"/>
      <c r="T160" s="88"/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T160" s="13" t="s">
        <v>199</v>
      </c>
      <c r="AU160" s="13" t="s">
        <v>76</v>
      </c>
    </row>
    <row r="161" s="2" customFormat="1">
      <c r="A161" s="34"/>
      <c r="B161" s="35"/>
      <c r="C161" s="36"/>
      <c r="D161" s="225" t="s">
        <v>340</v>
      </c>
      <c r="E161" s="36"/>
      <c r="F161" s="229" t="s">
        <v>945</v>
      </c>
      <c r="G161" s="36"/>
      <c r="H161" s="36"/>
      <c r="I161" s="150"/>
      <c r="J161" s="36"/>
      <c r="K161" s="36"/>
      <c r="L161" s="40"/>
      <c r="M161" s="227"/>
      <c r="N161" s="228"/>
      <c r="O161" s="87"/>
      <c r="P161" s="87"/>
      <c r="Q161" s="87"/>
      <c r="R161" s="87"/>
      <c r="S161" s="87"/>
      <c r="T161" s="88"/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T161" s="13" t="s">
        <v>340</v>
      </c>
      <c r="AU161" s="13" t="s">
        <v>76</v>
      </c>
    </row>
    <row r="162" s="10" customFormat="1">
      <c r="A162" s="10"/>
      <c r="B162" s="230"/>
      <c r="C162" s="231"/>
      <c r="D162" s="225" t="s">
        <v>203</v>
      </c>
      <c r="E162" s="232" t="s">
        <v>1</v>
      </c>
      <c r="F162" s="233" t="s">
        <v>1404</v>
      </c>
      <c r="G162" s="231"/>
      <c r="H162" s="234">
        <v>26.75</v>
      </c>
      <c r="I162" s="235"/>
      <c r="J162" s="231"/>
      <c r="K162" s="231"/>
      <c r="L162" s="236"/>
      <c r="M162" s="237"/>
      <c r="N162" s="238"/>
      <c r="O162" s="238"/>
      <c r="P162" s="238"/>
      <c r="Q162" s="238"/>
      <c r="R162" s="238"/>
      <c r="S162" s="238"/>
      <c r="T162" s="239"/>
      <c r="U162" s="10"/>
      <c r="V162" s="10"/>
      <c r="W162" s="10"/>
      <c r="X162" s="10"/>
      <c r="Y162" s="10"/>
      <c r="Z162" s="10"/>
      <c r="AA162" s="10"/>
      <c r="AB162" s="10"/>
      <c r="AC162" s="10"/>
      <c r="AD162" s="10"/>
      <c r="AE162" s="10"/>
      <c r="AT162" s="240" t="s">
        <v>203</v>
      </c>
      <c r="AU162" s="240" t="s">
        <v>76</v>
      </c>
      <c r="AV162" s="10" t="s">
        <v>85</v>
      </c>
      <c r="AW162" s="10" t="s">
        <v>32</v>
      </c>
      <c r="AX162" s="10" t="s">
        <v>83</v>
      </c>
      <c r="AY162" s="240" t="s">
        <v>197</v>
      </c>
    </row>
    <row r="163" s="2" customFormat="1" ht="16.5" customHeight="1">
      <c r="A163" s="34"/>
      <c r="B163" s="35"/>
      <c r="C163" s="211" t="s">
        <v>265</v>
      </c>
      <c r="D163" s="211" t="s">
        <v>192</v>
      </c>
      <c r="E163" s="212" t="s">
        <v>287</v>
      </c>
      <c r="F163" s="213" t="s">
        <v>288</v>
      </c>
      <c r="G163" s="214" t="s">
        <v>209</v>
      </c>
      <c r="H163" s="215">
        <v>20</v>
      </c>
      <c r="I163" s="216"/>
      <c r="J163" s="217">
        <f>ROUND(I163*H163,2)</f>
        <v>0</v>
      </c>
      <c r="K163" s="218"/>
      <c r="L163" s="40"/>
      <c r="M163" s="219" t="s">
        <v>1</v>
      </c>
      <c r="N163" s="220" t="s">
        <v>41</v>
      </c>
      <c r="O163" s="87"/>
      <c r="P163" s="221">
        <f>O163*H163</f>
        <v>0</v>
      </c>
      <c r="Q163" s="221">
        <v>0</v>
      </c>
      <c r="R163" s="221">
        <f>Q163*H163</f>
        <v>0</v>
      </c>
      <c r="S163" s="221">
        <v>0</v>
      </c>
      <c r="T163" s="222">
        <f>S163*H163</f>
        <v>0</v>
      </c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R163" s="223" t="s">
        <v>196</v>
      </c>
      <c r="AT163" s="223" t="s">
        <v>192</v>
      </c>
      <c r="AU163" s="223" t="s">
        <v>76</v>
      </c>
      <c r="AY163" s="13" t="s">
        <v>197</v>
      </c>
      <c r="BE163" s="224">
        <f>IF(N163="základní",J163,0)</f>
        <v>0</v>
      </c>
      <c r="BF163" s="224">
        <f>IF(N163="snížená",J163,0)</f>
        <v>0</v>
      </c>
      <c r="BG163" s="224">
        <f>IF(N163="zákl. přenesená",J163,0)</f>
        <v>0</v>
      </c>
      <c r="BH163" s="224">
        <f>IF(N163="sníž. přenesená",J163,0)</f>
        <v>0</v>
      </c>
      <c r="BI163" s="224">
        <f>IF(N163="nulová",J163,0)</f>
        <v>0</v>
      </c>
      <c r="BJ163" s="13" t="s">
        <v>83</v>
      </c>
      <c r="BK163" s="224">
        <f>ROUND(I163*H163,2)</f>
        <v>0</v>
      </c>
      <c r="BL163" s="13" t="s">
        <v>196</v>
      </c>
      <c r="BM163" s="223" t="s">
        <v>1405</v>
      </c>
    </row>
    <row r="164" s="2" customFormat="1">
      <c r="A164" s="34"/>
      <c r="B164" s="35"/>
      <c r="C164" s="36"/>
      <c r="D164" s="225" t="s">
        <v>199</v>
      </c>
      <c r="E164" s="36"/>
      <c r="F164" s="226" t="s">
        <v>290</v>
      </c>
      <c r="G164" s="36"/>
      <c r="H164" s="36"/>
      <c r="I164" s="150"/>
      <c r="J164" s="36"/>
      <c r="K164" s="36"/>
      <c r="L164" s="40"/>
      <c r="M164" s="227"/>
      <c r="N164" s="228"/>
      <c r="O164" s="87"/>
      <c r="P164" s="87"/>
      <c r="Q164" s="87"/>
      <c r="R164" s="87"/>
      <c r="S164" s="87"/>
      <c r="T164" s="88"/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T164" s="13" t="s">
        <v>199</v>
      </c>
      <c r="AU164" s="13" t="s">
        <v>76</v>
      </c>
    </row>
    <row r="165" s="2" customFormat="1">
      <c r="A165" s="34"/>
      <c r="B165" s="35"/>
      <c r="C165" s="36"/>
      <c r="D165" s="225" t="s">
        <v>340</v>
      </c>
      <c r="E165" s="36"/>
      <c r="F165" s="229" t="s">
        <v>753</v>
      </c>
      <c r="G165" s="36"/>
      <c r="H165" s="36"/>
      <c r="I165" s="150"/>
      <c r="J165" s="36"/>
      <c r="K165" s="36"/>
      <c r="L165" s="40"/>
      <c r="M165" s="227"/>
      <c r="N165" s="228"/>
      <c r="O165" s="87"/>
      <c r="P165" s="87"/>
      <c r="Q165" s="87"/>
      <c r="R165" s="87"/>
      <c r="S165" s="87"/>
      <c r="T165" s="88"/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T165" s="13" t="s">
        <v>340</v>
      </c>
      <c r="AU165" s="13" t="s">
        <v>76</v>
      </c>
    </row>
    <row r="166" s="2" customFormat="1" ht="16.5" customHeight="1">
      <c r="A166" s="34"/>
      <c r="B166" s="35"/>
      <c r="C166" s="211" t="s">
        <v>269</v>
      </c>
      <c r="D166" s="211" t="s">
        <v>192</v>
      </c>
      <c r="E166" s="212" t="s">
        <v>766</v>
      </c>
      <c r="F166" s="213" t="s">
        <v>767</v>
      </c>
      <c r="G166" s="214" t="s">
        <v>195</v>
      </c>
      <c r="H166" s="215">
        <v>40</v>
      </c>
      <c r="I166" s="216"/>
      <c r="J166" s="217">
        <f>ROUND(I166*H166,2)</f>
        <v>0</v>
      </c>
      <c r="K166" s="218"/>
      <c r="L166" s="40"/>
      <c r="M166" s="219" t="s">
        <v>1</v>
      </c>
      <c r="N166" s="220" t="s">
        <v>41</v>
      </c>
      <c r="O166" s="87"/>
      <c r="P166" s="221">
        <f>O166*H166</f>
        <v>0</v>
      </c>
      <c r="Q166" s="221">
        <v>0</v>
      </c>
      <c r="R166" s="221">
        <f>Q166*H166</f>
        <v>0</v>
      </c>
      <c r="S166" s="221">
        <v>0</v>
      </c>
      <c r="T166" s="222">
        <f>S166*H166</f>
        <v>0</v>
      </c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R166" s="223" t="s">
        <v>196</v>
      </c>
      <c r="AT166" s="223" t="s">
        <v>192</v>
      </c>
      <c r="AU166" s="223" t="s">
        <v>76</v>
      </c>
      <c r="AY166" s="13" t="s">
        <v>197</v>
      </c>
      <c r="BE166" s="224">
        <f>IF(N166="základní",J166,0)</f>
        <v>0</v>
      </c>
      <c r="BF166" s="224">
        <f>IF(N166="snížená",J166,0)</f>
        <v>0</v>
      </c>
      <c r="BG166" s="224">
        <f>IF(N166="zákl. přenesená",J166,0)</f>
        <v>0</v>
      </c>
      <c r="BH166" s="224">
        <f>IF(N166="sníž. přenesená",J166,0)</f>
        <v>0</v>
      </c>
      <c r="BI166" s="224">
        <f>IF(N166="nulová",J166,0)</f>
        <v>0</v>
      </c>
      <c r="BJ166" s="13" t="s">
        <v>83</v>
      </c>
      <c r="BK166" s="224">
        <f>ROUND(I166*H166,2)</f>
        <v>0</v>
      </c>
      <c r="BL166" s="13" t="s">
        <v>196</v>
      </c>
      <c r="BM166" s="223" t="s">
        <v>1406</v>
      </c>
    </row>
    <row r="167" s="2" customFormat="1">
      <c r="A167" s="34"/>
      <c r="B167" s="35"/>
      <c r="C167" s="36"/>
      <c r="D167" s="225" t="s">
        <v>199</v>
      </c>
      <c r="E167" s="36"/>
      <c r="F167" s="226" t="s">
        <v>769</v>
      </c>
      <c r="G167" s="36"/>
      <c r="H167" s="36"/>
      <c r="I167" s="150"/>
      <c r="J167" s="36"/>
      <c r="K167" s="36"/>
      <c r="L167" s="40"/>
      <c r="M167" s="227"/>
      <c r="N167" s="228"/>
      <c r="O167" s="87"/>
      <c r="P167" s="87"/>
      <c r="Q167" s="87"/>
      <c r="R167" s="87"/>
      <c r="S167" s="87"/>
      <c r="T167" s="88"/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T167" s="13" t="s">
        <v>199</v>
      </c>
      <c r="AU167" s="13" t="s">
        <v>76</v>
      </c>
    </row>
    <row r="168" s="2" customFormat="1">
      <c r="A168" s="34"/>
      <c r="B168" s="35"/>
      <c r="C168" s="36"/>
      <c r="D168" s="225" t="s">
        <v>340</v>
      </c>
      <c r="E168" s="36"/>
      <c r="F168" s="229" t="s">
        <v>770</v>
      </c>
      <c r="G168" s="36"/>
      <c r="H168" s="36"/>
      <c r="I168" s="150"/>
      <c r="J168" s="36"/>
      <c r="K168" s="36"/>
      <c r="L168" s="40"/>
      <c r="M168" s="227"/>
      <c r="N168" s="228"/>
      <c r="O168" s="87"/>
      <c r="P168" s="87"/>
      <c r="Q168" s="87"/>
      <c r="R168" s="87"/>
      <c r="S168" s="87"/>
      <c r="T168" s="88"/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T168" s="13" t="s">
        <v>340</v>
      </c>
      <c r="AU168" s="13" t="s">
        <v>76</v>
      </c>
    </row>
    <row r="169" s="2" customFormat="1" ht="16.5" customHeight="1">
      <c r="A169" s="34"/>
      <c r="B169" s="35"/>
      <c r="C169" s="211" t="s">
        <v>273</v>
      </c>
      <c r="D169" s="211" t="s">
        <v>192</v>
      </c>
      <c r="E169" s="212" t="s">
        <v>359</v>
      </c>
      <c r="F169" s="213" t="s">
        <v>360</v>
      </c>
      <c r="G169" s="214" t="s">
        <v>361</v>
      </c>
      <c r="H169" s="215">
        <v>16</v>
      </c>
      <c r="I169" s="216"/>
      <c r="J169" s="217">
        <f>ROUND(I169*H169,2)</f>
        <v>0</v>
      </c>
      <c r="K169" s="218"/>
      <c r="L169" s="40"/>
      <c r="M169" s="219" t="s">
        <v>1</v>
      </c>
      <c r="N169" s="220" t="s">
        <v>41</v>
      </c>
      <c r="O169" s="87"/>
      <c r="P169" s="221">
        <f>O169*H169</f>
        <v>0</v>
      </c>
      <c r="Q169" s="221">
        <v>0</v>
      </c>
      <c r="R169" s="221">
        <f>Q169*H169</f>
        <v>0</v>
      </c>
      <c r="S169" s="221">
        <v>0</v>
      </c>
      <c r="T169" s="222">
        <f>S169*H169</f>
        <v>0</v>
      </c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R169" s="223" t="s">
        <v>196</v>
      </c>
      <c r="AT169" s="223" t="s">
        <v>192</v>
      </c>
      <c r="AU169" s="223" t="s">
        <v>76</v>
      </c>
      <c r="AY169" s="13" t="s">
        <v>197</v>
      </c>
      <c r="BE169" s="224">
        <f>IF(N169="základní",J169,0)</f>
        <v>0</v>
      </c>
      <c r="BF169" s="224">
        <f>IF(N169="snížená",J169,0)</f>
        <v>0</v>
      </c>
      <c r="BG169" s="224">
        <f>IF(N169="zákl. přenesená",J169,0)</f>
        <v>0</v>
      </c>
      <c r="BH169" s="224">
        <f>IF(N169="sníž. přenesená",J169,0)</f>
        <v>0</v>
      </c>
      <c r="BI169" s="224">
        <f>IF(N169="nulová",J169,0)</f>
        <v>0</v>
      </c>
      <c r="BJ169" s="13" t="s">
        <v>83</v>
      </c>
      <c r="BK169" s="224">
        <f>ROUND(I169*H169,2)</f>
        <v>0</v>
      </c>
      <c r="BL169" s="13" t="s">
        <v>196</v>
      </c>
      <c r="BM169" s="223" t="s">
        <v>1407</v>
      </c>
    </row>
    <row r="170" s="2" customFormat="1">
      <c r="A170" s="34"/>
      <c r="B170" s="35"/>
      <c r="C170" s="36"/>
      <c r="D170" s="225" t="s">
        <v>199</v>
      </c>
      <c r="E170" s="36"/>
      <c r="F170" s="226" t="s">
        <v>363</v>
      </c>
      <c r="G170" s="36"/>
      <c r="H170" s="36"/>
      <c r="I170" s="150"/>
      <c r="J170" s="36"/>
      <c r="K170" s="36"/>
      <c r="L170" s="40"/>
      <c r="M170" s="227"/>
      <c r="N170" s="228"/>
      <c r="O170" s="87"/>
      <c r="P170" s="87"/>
      <c r="Q170" s="87"/>
      <c r="R170" s="87"/>
      <c r="S170" s="87"/>
      <c r="T170" s="88"/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T170" s="13" t="s">
        <v>199</v>
      </c>
      <c r="AU170" s="13" t="s">
        <v>76</v>
      </c>
    </row>
    <row r="171" s="2" customFormat="1">
      <c r="A171" s="34"/>
      <c r="B171" s="35"/>
      <c r="C171" s="36"/>
      <c r="D171" s="225" t="s">
        <v>340</v>
      </c>
      <c r="E171" s="36"/>
      <c r="F171" s="229" t="s">
        <v>822</v>
      </c>
      <c r="G171" s="36"/>
      <c r="H171" s="36"/>
      <c r="I171" s="150"/>
      <c r="J171" s="36"/>
      <c r="K171" s="36"/>
      <c r="L171" s="40"/>
      <c r="M171" s="227"/>
      <c r="N171" s="228"/>
      <c r="O171" s="87"/>
      <c r="P171" s="87"/>
      <c r="Q171" s="87"/>
      <c r="R171" s="87"/>
      <c r="S171" s="87"/>
      <c r="T171" s="88"/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T171" s="13" t="s">
        <v>340</v>
      </c>
      <c r="AU171" s="13" t="s">
        <v>76</v>
      </c>
    </row>
    <row r="172" s="2" customFormat="1" ht="16.5" customHeight="1">
      <c r="A172" s="34"/>
      <c r="B172" s="35"/>
      <c r="C172" s="211" t="s">
        <v>8</v>
      </c>
      <c r="D172" s="211" t="s">
        <v>192</v>
      </c>
      <c r="E172" s="212" t="s">
        <v>1018</v>
      </c>
      <c r="F172" s="213" t="s">
        <v>1019</v>
      </c>
      <c r="G172" s="214" t="s">
        <v>361</v>
      </c>
      <c r="H172" s="215">
        <v>8</v>
      </c>
      <c r="I172" s="216"/>
      <c r="J172" s="217">
        <f>ROUND(I172*H172,2)</f>
        <v>0</v>
      </c>
      <c r="K172" s="218"/>
      <c r="L172" s="40"/>
      <c r="M172" s="219" t="s">
        <v>1</v>
      </c>
      <c r="N172" s="220" t="s">
        <v>41</v>
      </c>
      <c r="O172" s="87"/>
      <c r="P172" s="221">
        <f>O172*H172</f>
        <v>0</v>
      </c>
      <c r="Q172" s="221">
        <v>0</v>
      </c>
      <c r="R172" s="221">
        <f>Q172*H172</f>
        <v>0</v>
      </c>
      <c r="S172" s="221">
        <v>0</v>
      </c>
      <c r="T172" s="222">
        <f>S172*H172</f>
        <v>0</v>
      </c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R172" s="223" t="s">
        <v>196</v>
      </c>
      <c r="AT172" s="223" t="s">
        <v>192</v>
      </c>
      <c r="AU172" s="223" t="s">
        <v>76</v>
      </c>
      <c r="AY172" s="13" t="s">
        <v>197</v>
      </c>
      <c r="BE172" s="224">
        <f>IF(N172="základní",J172,0)</f>
        <v>0</v>
      </c>
      <c r="BF172" s="224">
        <f>IF(N172="snížená",J172,0)</f>
        <v>0</v>
      </c>
      <c r="BG172" s="224">
        <f>IF(N172="zákl. přenesená",J172,0)</f>
        <v>0</v>
      </c>
      <c r="BH172" s="224">
        <f>IF(N172="sníž. přenesená",J172,0)</f>
        <v>0</v>
      </c>
      <c r="BI172" s="224">
        <f>IF(N172="nulová",J172,0)</f>
        <v>0</v>
      </c>
      <c r="BJ172" s="13" t="s">
        <v>83</v>
      </c>
      <c r="BK172" s="224">
        <f>ROUND(I172*H172,2)</f>
        <v>0</v>
      </c>
      <c r="BL172" s="13" t="s">
        <v>196</v>
      </c>
      <c r="BM172" s="223" t="s">
        <v>1408</v>
      </c>
    </row>
    <row r="173" s="2" customFormat="1">
      <c r="A173" s="34"/>
      <c r="B173" s="35"/>
      <c r="C173" s="36"/>
      <c r="D173" s="225" t="s">
        <v>199</v>
      </c>
      <c r="E173" s="36"/>
      <c r="F173" s="226" t="s">
        <v>1021</v>
      </c>
      <c r="G173" s="36"/>
      <c r="H173" s="36"/>
      <c r="I173" s="150"/>
      <c r="J173" s="36"/>
      <c r="K173" s="36"/>
      <c r="L173" s="40"/>
      <c r="M173" s="227"/>
      <c r="N173" s="228"/>
      <c r="O173" s="87"/>
      <c r="P173" s="87"/>
      <c r="Q173" s="87"/>
      <c r="R173" s="87"/>
      <c r="S173" s="87"/>
      <c r="T173" s="88"/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T173" s="13" t="s">
        <v>199</v>
      </c>
      <c r="AU173" s="13" t="s">
        <v>76</v>
      </c>
    </row>
    <row r="174" s="2" customFormat="1">
      <c r="A174" s="34"/>
      <c r="B174" s="35"/>
      <c r="C174" s="36"/>
      <c r="D174" s="225" t="s">
        <v>340</v>
      </c>
      <c r="E174" s="36"/>
      <c r="F174" s="229" t="s">
        <v>1022</v>
      </c>
      <c r="G174" s="36"/>
      <c r="H174" s="36"/>
      <c r="I174" s="150"/>
      <c r="J174" s="36"/>
      <c r="K174" s="36"/>
      <c r="L174" s="40"/>
      <c r="M174" s="227"/>
      <c r="N174" s="228"/>
      <c r="O174" s="87"/>
      <c r="P174" s="87"/>
      <c r="Q174" s="87"/>
      <c r="R174" s="87"/>
      <c r="S174" s="87"/>
      <c r="T174" s="88"/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T174" s="13" t="s">
        <v>340</v>
      </c>
      <c r="AU174" s="13" t="s">
        <v>76</v>
      </c>
    </row>
    <row r="175" s="2" customFormat="1" ht="16.5" customHeight="1">
      <c r="A175" s="34"/>
      <c r="B175" s="35"/>
      <c r="C175" s="211" t="s">
        <v>281</v>
      </c>
      <c r="D175" s="211" t="s">
        <v>192</v>
      </c>
      <c r="E175" s="212" t="s">
        <v>826</v>
      </c>
      <c r="F175" s="213" t="s">
        <v>827</v>
      </c>
      <c r="G175" s="214" t="s">
        <v>195</v>
      </c>
      <c r="H175" s="215">
        <v>1820</v>
      </c>
      <c r="I175" s="216"/>
      <c r="J175" s="217">
        <f>ROUND(I175*H175,2)</f>
        <v>0</v>
      </c>
      <c r="K175" s="218"/>
      <c r="L175" s="40"/>
      <c r="M175" s="219" t="s">
        <v>1</v>
      </c>
      <c r="N175" s="220" t="s">
        <v>41</v>
      </c>
      <c r="O175" s="87"/>
      <c r="P175" s="221">
        <f>O175*H175</f>
        <v>0</v>
      </c>
      <c r="Q175" s="221">
        <v>0</v>
      </c>
      <c r="R175" s="221">
        <f>Q175*H175</f>
        <v>0</v>
      </c>
      <c r="S175" s="221">
        <v>0</v>
      </c>
      <c r="T175" s="222">
        <f>S175*H175</f>
        <v>0</v>
      </c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R175" s="223" t="s">
        <v>196</v>
      </c>
      <c r="AT175" s="223" t="s">
        <v>192</v>
      </c>
      <c r="AU175" s="223" t="s">
        <v>76</v>
      </c>
      <c r="AY175" s="13" t="s">
        <v>197</v>
      </c>
      <c r="BE175" s="224">
        <f>IF(N175="základní",J175,0)</f>
        <v>0</v>
      </c>
      <c r="BF175" s="224">
        <f>IF(N175="snížená",J175,0)</f>
        <v>0</v>
      </c>
      <c r="BG175" s="224">
        <f>IF(N175="zákl. přenesená",J175,0)</f>
        <v>0</v>
      </c>
      <c r="BH175" s="224">
        <f>IF(N175="sníž. přenesená",J175,0)</f>
        <v>0</v>
      </c>
      <c r="BI175" s="224">
        <f>IF(N175="nulová",J175,0)</f>
        <v>0</v>
      </c>
      <c r="BJ175" s="13" t="s">
        <v>83</v>
      </c>
      <c r="BK175" s="224">
        <f>ROUND(I175*H175,2)</f>
        <v>0</v>
      </c>
      <c r="BL175" s="13" t="s">
        <v>196</v>
      </c>
      <c r="BM175" s="223" t="s">
        <v>1409</v>
      </c>
    </row>
    <row r="176" s="2" customFormat="1">
      <c r="A176" s="34"/>
      <c r="B176" s="35"/>
      <c r="C176" s="36"/>
      <c r="D176" s="225" t="s">
        <v>199</v>
      </c>
      <c r="E176" s="36"/>
      <c r="F176" s="226" t="s">
        <v>829</v>
      </c>
      <c r="G176" s="36"/>
      <c r="H176" s="36"/>
      <c r="I176" s="150"/>
      <c r="J176" s="36"/>
      <c r="K176" s="36"/>
      <c r="L176" s="40"/>
      <c r="M176" s="227"/>
      <c r="N176" s="228"/>
      <c r="O176" s="87"/>
      <c r="P176" s="87"/>
      <c r="Q176" s="87"/>
      <c r="R176" s="87"/>
      <c r="S176" s="87"/>
      <c r="T176" s="88"/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T176" s="13" t="s">
        <v>199</v>
      </c>
      <c r="AU176" s="13" t="s">
        <v>76</v>
      </c>
    </row>
    <row r="177" s="2" customFormat="1">
      <c r="A177" s="34"/>
      <c r="B177" s="35"/>
      <c r="C177" s="36"/>
      <c r="D177" s="225" t="s">
        <v>340</v>
      </c>
      <c r="E177" s="36"/>
      <c r="F177" s="229" t="s">
        <v>385</v>
      </c>
      <c r="G177" s="36"/>
      <c r="H177" s="36"/>
      <c r="I177" s="150"/>
      <c r="J177" s="36"/>
      <c r="K177" s="36"/>
      <c r="L177" s="40"/>
      <c r="M177" s="227"/>
      <c r="N177" s="228"/>
      <c r="O177" s="87"/>
      <c r="P177" s="87"/>
      <c r="Q177" s="87"/>
      <c r="R177" s="87"/>
      <c r="S177" s="87"/>
      <c r="T177" s="88"/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T177" s="13" t="s">
        <v>340</v>
      </c>
      <c r="AU177" s="13" t="s">
        <v>76</v>
      </c>
    </row>
    <row r="178" s="10" customFormat="1">
      <c r="A178" s="10"/>
      <c r="B178" s="230"/>
      <c r="C178" s="231"/>
      <c r="D178" s="225" t="s">
        <v>203</v>
      </c>
      <c r="E178" s="232" t="s">
        <v>1</v>
      </c>
      <c r="F178" s="233" t="s">
        <v>1410</v>
      </c>
      <c r="G178" s="231"/>
      <c r="H178" s="234">
        <v>1820</v>
      </c>
      <c r="I178" s="235"/>
      <c r="J178" s="231"/>
      <c r="K178" s="231"/>
      <c r="L178" s="236"/>
      <c r="M178" s="237"/>
      <c r="N178" s="238"/>
      <c r="O178" s="238"/>
      <c r="P178" s="238"/>
      <c r="Q178" s="238"/>
      <c r="R178" s="238"/>
      <c r="S178" s="238"/>
      <c r="T178" s="239"/>
      <c r="U178" s="10"/>
      <c r="V178" s="10"/>
      <c r="W178" s="10"/>
      <c r="X178" s="10"/>
      <c r="Y178" s="10"/>
      <c r="Z178" s="10"/>
      <c r="AA178" s="10"/>
      <c r="AB178" s="10"/>
      <c r="AC178" s="10"/>
      <c r="AD178" s="10"/>
      <c r="AE178" s="10"/>
      <c r="AT178" s="240" t="s">
        <v>203</v>
      </c>
      <c r="AU178" s="240" t="s">
        <v>76</v>
      </c>
      <c r="AV178" s="10" t="s">
        <v>85</v>
      </c>
      <c r="AW178" s="10" t="s">
        <v>32</v>
      </c>
      <c r="AX178" s="10" t="s">
        <v>83</v>
      </c>
      <c r="AY178" s="240" t="s">
        <v>197</v>
      </c>
    </row>
    <row r="179" s="2" customFormat="1" ht="16.5" customHeight="1">
      <c r="A179" s="34"/>
      <c r="B179" s="35"/>
      <c r="C179" s="211" t="s">
        <v>286</v>
      </c>
      <c r="D179" s="211" t="s">
        <v>192</v>
      </c>
      <c r="E179" s="212" t="s">
        <v>831</v>
      </c>
      <c r="F179" s="213" t="s">
        <v>832</v>
      </c>
      <c r="G179" s="214" t="s">
        <v>195</v>
      </c>
      <c r="H179" s="215">
        <v>1820</v>
      </c>
      <c r="I179" s="216"/>
      <c r="J179" s="217">
        <f>ROUND(I179*H179,2)</f>
        <v>0</v>
      </c>
      <c r="K179" s="218"/>
      <c r="L179" s="40"/>
      <c r="M179" s="219" t="s">
        <v>1</v>
      </c>
      <c r="N179" s="220" t="s">
        <v>41</v>
      </c>
      <c r="O179" s="87"/>
      <c r="P179" s="221">
        <f>O179*H179</f>
        <v>0</v>
      </c>
      <c r="Q179" s="221">
        <v>0</v>
      </c>
      <c r="R179" s="221">
        <f>Q179*H179</f>
        <v>0</v>
      </c>
      <c r="S179" s="221">
        <v>0</v>
      </c>
      <c r="T179" s="222">
        <f>S179*H179</f>
        <v>0</v>
      </c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R179" s="223" t="s">
        <v>196</v>
      </c>
      <c r="AT179" s="223" t="s">
        <v>192</v>
      </c>
      <c r="AU179" s="223" t="s">
        <v>76</v>
      </c>
      <c r="AY179" s="13" t="s">
        <v>197</v>
      </c>
      <c r="BE179" s="224">
        <f>IF(N179="základní",J179,0)</f>
        <v>0</v>
      </c>
      <c r="BF179" s="224">
        <f>IF(N179="snížená",J179,0)</f>
        <v>0</v>
      </c>
      <c r="BG179" s="224">
        <f>IF(N179="zákl. přenesená",J179,0)</f>
        <v>0</v>
      </c>
      <c r="BH179" s="224">
        <f>IF(N179="sníž. přenesená",J179,0)</f>
        <v>0</v>
      </c>
      <c r="BI179" s="224">
        <f>IF(N179="nulová",J179,0)</f>
        <v>0</v>
      </c>
      <c r="BJ179" s="13" t="s">
        <v>83</v>
      </c>
      <c r="BK179" s="224">
        <f>ROUND(I179*H179,2)</f>
        <v>0</v>
      </c>
      <c r="BL179" s="13" t="s">
        <v>196</v>
      </c>
      <c r="BM179" s="223" t="s">
        <v>1411</v>
      </c>
    </row>
    <row r="180" s="2" customFormat="1">
      <c r="A180" s="34"/>
      <c r="B180" s="35"/>
      <c r="C180" s="36"/>
      <c r="D180" s="225" t="s">
        <v>199</v>
      </c>
      <c r="E180" s="36"/>
      <c r="F180" s="226" t="s">
        <v>834</v>
      </c>
      <c r="G180" s="36"/>
      <c r="H180" s="36"/>
      <c r="I180" s="150"/>
      <c r="J180" s="36"/>
      <c r="K180" s="36"/>
      <c r="L180" s="40"/>
      <c r="M180" s="227"/>
      <c r="N180" s="228"/>
      <c r="O180" s="87"/>
      <c r="P180" s="87"/>
      <c r="Q180" s="87"/>
      <c r="R180" s="87"/>
      <c r="S180" s="87"/>
      <c r="T180" s="88"/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T180" s="13" t="s">
        <v>199</v>
      </c>
      <c r="AU180" s="13" t="s">
        <v>76</v>
      </c>
    </row>
    <row r="181" s="2" customFormat="1">
      <c r="A181" s="34"/>
      <c r="B181" s="35"/>
      <c r="C181" s="36"/>
      <c r="D181" s="225" t="s">
        <v>340</v>
      </c>
      <c r="E181" s="36"/>
      <c r="F181" s="229" t="s">
        <v>385</v>
      </c>
      <c r="G181" s="36"/>
      <c r="H181" s="36"/>
      <c r="I181" s="150"/>
      <c r="J181" s="36"/>
      <c r="K181" s="36"/>
      <c r="L181" s="40"/>
      <c r="M181" s="227"/>
      <c r="N181" s="228"/>
      <c r="O181" s="87"/>
      <c r="P181" s="87"/>
      <c r="Q181" s="87"/>
      <c r="R181" s="87"/>
      <c r="S181" s="87"/>
      <c r="T181" s="88"/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T181" s="13" t="s">
        <v>340</v>
      </c>
      <c r="AU181" s="13" t="s">
        <v>76</v>
      </c>
    </row>
    <row r="182" s="10" customFormat="1">
      <c r="A182" s="10"/>
      <c r="B182" s="230"/>
      <c r="C182" s="231"/>
      <c r="D182" s="225" t="s">
        <v>203</v>
      </c>
      <c r="E182" s="232" t="s">
        <v>1</v>
      </c>
      <c r="F182" s="233" t="s">
        <v>1410</v>
      </c>
      <c r="G182" s="231"/>
      <c r="H182" s="234">
        <v>1820</v>
      </c>
      <c r="I182" s="235"/>
      <c r="J182" s="231"/>
      <c r="K182" s="231"/>
      <c r="L182" s="236"/>
      <c r="M182" s="237"/>
      <c r="N182" s="238"/>
      <c r="O182" s="238"/>
      <c r="P182" s="238"/>
      <c r="Q182" s="238"/>
      <c r="R182" s="238"/>
      <c r="S182" s="238"/>
      <c r="T182" s="239"/>
      <c r="U182" s="10"/>
      <c r="V182" s="10"/>
      <c r="W182" s="10"/>
      <c r="X182" s="10"/>
      <c r="Y182" s="10"/>
      <c r="Z182" s="10"/>
      <c r="AA182" s="10"/>
      <c r="AB182" s="10"/>
      <c r="AC182" s="10"/>
      <c r="AD182" s="10"/>
      <c r="AE182" s="10"/>
      <c r="AT182" s="240" t="s">
        <v>203</v>
      </c>
      <c r="AU182" s="240" t="s">
        <v>76</v>
      </c>
      <c r="AV182" s="10" t="s">
        <v>85</v>
      </c>
      <c r="AW182" s="10" t="s">
        <v>32</v>
      </c>
      <c r="AX182" s="10" t="s">
        <v>83</v>
      </c>
      <c r="AY182" s="240" t="s">
        <v>197</v>
      </c>
    </row>
    <row r="183" s="2" customFormat="1" ht="16.5" customHeight="1">
      <c r="A183" s="34"/>
      <c r="B183" s="35"/>
      <c r="C183" s="211" t="s">
        <v>292</v>
      </c>
      <c r="D183" s="211" t="s">
        <v>192</v>
      </c>
      <c r="E183" s="212" t="s">
        <v>1412</v>
      </c>
      <c r="F183" s="213" t="s">
        <v>1413</v>
      </c>
      <c r="G183" s="214" t="s">
        <v>209</v>
      </c>
      <c r="H183" s="215">
        <v>31</v>
      </c>
      <c r="I183" s="216"/>
      <c r="J183" s="217">
        <f>ROUND(I183*H183,2)</f>
        <v>0</v>
      </c>
      <c r="K183" s="218"/>
      <c r="L183" s="40"/>
      <c r="M183" s="219" t="s">
        <v>1</v>
      </c>
      <c r="N183" s="220" t="s">
        <v>41</v>
      </c>
      <c r="O183" s="87"/>
      <c r="P183" s="221">
        <f>O183*H183</f>
        <v>0</v>
      </c>
      <c r="Q183" s="221">
        <v>0</v>
      </c>
      <c r="R183" s="221">
        <f>Q183*H183</f>
        <v>0</v>
      </c>
      <c r="S183" s="221">
        <v>0</v>
      </c>
      <c r="T183" s="222">
        <f>S183*H183</f>
        <v>0</v>
      </c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R183" s="223" t="s">
        <v>196</v>
      </c>
      <c r="AT183" s="223" t="s">
        <v>192</v>
      </c>
      <c r="AU183" s="223" t="s">
        <v>76</v>
      </c>
      <c r="AY183" s="13" t="s">
        <v>197</v>
      </c>
      <c r="BE183" s="224">
        <f>IF(N183="základní",J183,0)</f>
        <v>0</v>
      </c>
      <c r="BF183" s="224">
        <f>IF(N183="snížená",J183,0)</f>
        <v>0</v>
      </c>
      <c r="BG183" s="224">
        <f>IF(N183="zákl. přenesená",J183,0)</f>
        <v>0</v>
      </c>
      <c r="BH183" s="224">
        <f>IF(N183="sníž. přenesená",J183,0)</f>
        <v>0</v>
      </c>
      <c r="BI183" s="224">
        <f>IF(N183="nulová",J183,0)</f>
        <v>0</v>
      </c>
      <c r="BJ183" s="13" t="s">
        <v>83</v>
      </c>
      <c r="BK183" s="224">
        <f>ROUND(I183*H183,2)</f>
        <v>0</v>
      </c>
      <c r="BL183" s="13" t="s">
        <v>196</v>
      </c>
      <c r="BM183" s="223" t="s">
        <v>1414</v>
      </c>
    </row>
    <row r="184" s="2" customFormat="1">
      <c r="A184" s="34"/>
      <c r="B184" s="35"/>
      <c r="C184" s="36"/>
      <c r="D184" s="225" t="s">
        <v>199</v>
      </c>
      <c r="E184" s="36"/>
      <c r="F184" s="226" t="s">
        <v>1415</v>
      </c>
      <c r="G184" s="36"/>
      <c r="H184" s="36"/>
      <c r="I184" s="150"/>
      <c r="J184" s="36"/>
      <c r="K184" s="36"/>
      <c r="L184" s="40"/>
      <c r="M184" s="227"/>
      <c r="N184" s="228"/>
      <c r="O184" s="87"/>
      <c r="P184" s="87"/>
      <c r="Q184" s="87"/>
      <c r="R184" s="87"/>
      <c r="S184" s="87"/>
      <c r="T184" s="88"/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T184" s="13" t="s">
        <v>199</v>
      </c>
      <c r="AU184" s="13" t="s">
        <v>76</v>
      </c>
    </row>
    <row r="185" s="2" customFormat="1">
      <c r="A185" s="34"/>
      <c r="B185" s="35"/>
      <c r="C185" s="36"/>
      <c r="D185" s="225" t="s">
        <v>340</v>
      </c>
      <c r="E185" s="36"/>
      <c r="F185" s="229" t="s">
        <v>1416</v>
      </c>
      <c r="G185" s="36"/>
      <c r="H185" s="36"/>
      <c r="I185" s="150"/>
      <c r="J185" s="36"/>
      <c r="K185" s="36"/>
      <c r="L185" s="40"/>
      <c r="M185" s="227"/>
      <c r="N185" s="228"/>
      <c r="O185" s="87"/>
      <c r="P185" s="87"/>
      <c r="Q185" s="87"/>
      <c r="R185" s="87"/>
      <c r="S185" s="87"/>
      <c r="T185" s="88"/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T185" s="13" t="s">
        <v>340</v>
      </c>
      <c r="AU185" s="13" t="s">
        <v>76</v>
      </c>
    </row>
    <row r="186" s="2" customFormat="1" ht="16.5" customHeight="1">
      <c r="A186" s="34"/>
      <c r="B186" s="35"/>
      <c r="C186" s="211" t="s">
        <v>297</v>
      </c>
      <c r="D186" s="211" t="s">
        <v>192</v>
      </c>
      <c r="E186" s="212" t="s">
        <v>1417</v>
      </c>
      <c r="F186" s="213" t="s">
        <v>1418</v>
      </c>
      <c r="G186" s="214" t="s">
        <v>209</v>
      </c>
      <c r="H186" s="215">
        <v>19</v>
      </c>
      <c r="I186" s="216"/>
      <c r="J186" s="217">
        <f>ROUND(I186*H186,2)</f>
        <v>0</v>
      </c>
      <c r="K186" s="218"/>
      <c r="L186" s="40"/>
      <c r="M186" s="219" t="s">
        <v>1</v>
      </c>
      <c r="N186" s="220" t="s">
        <v>41</v>
      </c>
      <c r="O186" s="87"/>
      <c r="P186" s="221">
        <f>O186*H186</f>
        <v>0</v>
      </c>
      <c r="Q186" s="221">
        <v>0</v>
      </c>
      <c r="R186" s="221">
        <f>Q186*H186</f>
        <v>0</v>
      </c>
      <c r="S186" s="221">
        <v>0</v>
      </c>
      <c r="T186" s="222">
        <f>S186*H186</f>
        <v>0</v>
      </c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R186" s="223" t="s">
        <v>196</v>
      </c>
      <c r="AT186" s="223" t="s">
        <v>192</v>
      </c>
      <c r="AU186" s="223" t="s">
        <v>76</v>
      </c>
      <c r="AY186" s="13" t="s">
        <v>197</v>
      </c>
      <c r="BE186" s="224">
        <f>IF(N186="základní",J186,0)</f>
        <v>0</v>
      </c>
      <c r="BF186" s="224">
        <f>IF(N186="snížená",J186,0)</f>
        <v>0</v>
      </c>
      <c r="BG186" s="224">
        <f>IF(N186="zákl. přenesená",J186,0)</f>
        <v>0</v>
      </c>
      <c r="BH186" s="224">
        <f>IF(N186="sníž. přenesená",J186,0)</f>
        <v>0</v>
      </c>
      <c r="BI186" s="224">
        <f>IF(N186="nulová",J186,0)</f>
        <v>0</v>
      </c>
      <c r="BJ186" s="13" t="s">
        <v>83</v>
      </c>
      <c r="BK186" s="224">
        <f>ROUND(I186*H186,2)</f>
        <v>0</v>
      </c>
      <c r="BL186" s="13" t="s">
        <v>196</v>
      </c>
      <c r="BM186" s="223" t="s">
        <v>1419</v>
      </c>
    </row>
    <row r="187" s="2" customFormat="1">
      <c r="A187" s="34"/>
      <c r="B187" s="35"/>
      <c r="C187" s="36"/>
      <c r="D187" s="225" t="s">
        <v>199</v>
      </c>
      <c r="E187" s="36"/>
      <c r="F187" s="226" t="s">
        <v>1420</v>
      </c>
      <c r="G187" s="36"/>
      <c r="H187" s="36"/>
      <c r="I187" s="150"/>
      <c r="J187" s="36"/>
      <c r="K187" s="36"/>
      <c r="L187" s="40"/>
      <c r="M187" s="227"/>
      <c r="N187" s="228"/>
      <c r="O187" s="87"/>
      <c r="P187" s="87"/>
      <c r="Q187" s="87"/>
      <c r="R187" s="87"/>
      <c r="S187" s="87"/>
      <c r="T187" s="88"/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T187" s="13" t="s">
        <v>199</v>
      </c>
      <c r="AU187" s="13" t="s">
        <v>76</v>
      </c>
    </row>
    <row r="188" s="2" customFormat="1">
      <c r="A188" s="34"/>
      <c r="B188" s="35"/>
      <c r="C188" s="36"/>
      <c r="D188" s="225" t="s">
        <v>340</v>
      </c>
      <c r="E188" s="36"/>
      <c r="F188" s="229" t="s">
        <v>1421</v>
      </c>
      <c r="G188" s="36"/>
      <c r="H188" s="36"/>
      <c r="I188" s="150"/>
      <c r="J188" s="36"/>
      <c r="K188" s="36"/>
      <c r="L188" s="40"/>
      <c r="M188" s="227"/>
      <c r="N188" s="228"/>
      <c r="O188" s="87"/>
      <c r="P188" s="87"/>
      <c r="Q188" s="87"/>
      <c r="R188" s="87"/>
      <c r="S188" s="87"/>
      <c r="T188" s="88"/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T188" s="13" t="s">
        <v>340</v>
      </c>
      <c r="AU188" s="13" t="s">
        <v>76</v>
      </c>
    </row>
    <row r="189" s="2" customFormat="1" ht="16.5" customHeight="1">
      <c r="A189" s="34"/>
      <c r="B189" s="35"/>
      <c r="C189" s="252" t="s">
        <v>304</v>
      </c>
      <c r="D189" s="252" t="s">
        <v>237</v>
      </c>
      <c r="E189" s="253" t="s">
        <v>1422</v>
      </c>
      <c r="F189" s="254" t="s">
        <v>1423</v>
      </c>
      <c r="G189" s="255" t="s">
        <v>209</v>
      </c>
      <c r="H189" s="256">
        <v>19</v>
      </c>
      <c r="I189" s="257"/>
      <c r="J189" s="258">
        <f>ROUND(I189*H189,2)</f>
        <v>0</v>
      </c>
      <c r="K189" s="259"/>
      <c r="L189" s="260"/>
      <c r="M189" s="261" t="s">
        <v>1</v>
      </c>
      <c r="N189" s="262" t="s">
        <v>41</v>
      </c>
      <c r="O189" s="87"/>
      <c r="P189" s="221">
        <f>O189*H189</f>
        <v>0</v>
      </c>
      <c r="Q189" s="221">
        <v>0.17000000000000001</v>
      </c>
      <c r="R189" s="221">
        <f>Q189*H189</f>
        <v>3.2300000000000004</v>
      </c>
      <c r="S189" s="221">
        <v>0</v>
      </c>
      <c r="T189" s="222">
        <f>S189*H189</f>
        <v>0</v>
      </c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R189" s="223" t="s">
        <v>243</v>
      </c>
      <c r="AT189" s="223" t="s">
        <v>237</v>
      </c>
      <c r="AU189" s="223" t="s">
        <v>76</v>
      </c>
      <c r="AY189" s="13" t="s">
        <v>197</v>
      </c>
      <c r="BE189" s="224">
        <f>IF(N189="základní",J189,0)</f>
        <v>0</v>
      </c>
      <c r="BF189" s="224">
        <f>IF(N189="snížená",J189,0)</f>
        <v>0</v>
      </c>
      <c r="BG189" s="224">
        <f>IF(N189="zákl. přenesená",J189,0)</f>
        <v>0</v>
      </c>
      <c r="BH189" s="224">
        <f>IF(N189="sníž. přenesená",J189,0)</f>
        <v>0</v>
      </c>
      <c r="BI189" s="224">
        <f>IF(N189="nulová",J189,0)</f>
        <v>0</v>
      </c>
      <c r="BJ189" s="13" t="s">
        <v>83</v>
      </c>
      <c r="BK189" s="224">
        <f>ROUND(I189*H189,2)</f>
        <v>0</v>
      </c>
      <c r="BL189" s="13" t="s">
        <v>196</v>
      </c>
      <c r="BM189" s="223" t="s">
        <v>1424</v>
      </c>
    </row>
    <row r="190" s="2" customFormat="1">
      <c r="A190" s="34"/>
      <c r="B190" s="35"/>
      <c r="C190" s="36"/>
      <c r="D190" s="225" t="s">
        <v>199</v>
      </c>
      <c r="E190" s="36"/>
      <c r="F190" s="226" t="s">
        <v>1423</v>
      </c>
      <c r="G190" s="36"/>
      <c r="H190" s="36"/>
      <c r="I190" s="150"/>
      <c r="J190" s="36"/>
      <c r="K190" s="36"/>
      <c r="L190" s="40"/>
      <c r="M190" s="227"/>
      <c r="N190" s="228"/>
      <c r="O190" s="87"/>
      <c r="P190" s="87"/>
      <c r="Q190" s="87"/>
      <c r="R190" s="87"/>
      <c r="S190" s="87"/>
      <c r="T190" s="88"/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T190" s="13" t="s">
        <v>199</v>
      </c>
      <c r="AU190" s="13" t="s">
        <v>76</v>
      </c>
    </row>
    <row r="191" s="2" customFormat="1" ht="16.5" customHeight="1">
      <c r="A191" s="34"/>
      <c r="B191" s="35"/>
      <c r="C191" s="211" t="s">
        <v>7</v>
      </c>
      <c r="D191" s="211" t="s">
        <v>192</v>
      </c>
      <c r="E191" s="212" t="s">
        <v>1086</v>
      </c>
      <c r="F191" s="213" t="s">
        <v>1087</v>
      </c>
      <c r="G191" s="214" t="s">
        <v>307</v>
      </c>
      <c r="H191" s="215">
        <v>2.6099999999999999</v>
      </c>
      <c r="I191" s="216"/>
      <c r="J191" s="217">
        <f>ROUND(I191*H191,2)</f>
        <v>0</v>
      </c>
      <c r="K191" s="218"/>
      <c r="L191" s="40"/>
      <c r="M191" s="219" t="s">
        <v>1</v>
      </c>
      <c r="N191" s="220" t="s">
        <v>41</v>
      </c>
      <c r="O191" s="87"/>
      <c r="P191" s="221">
        <f>O191*H191</f>
        <v>0</v>
      </c>
      <c r="Q191" s="221">
        <v>0</v>
      </c>
      <c r="R191" s="221">
        <f>Q191*H191</f>
        <v>0</v>
      </c>
      <c r="S191" s="221">
        <v>0</v>
      </c>
      <c r="T191" s="222">
        <f>S191*H191</f>
        <v>0</v>
      </c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R191" s="223" t="s">
        <v>196</v>
      </c>
      <c r="AT191" s="223" t="s">
        <v>192</v>
      </c>
      <c r="AU191" s="223" t="s">
        <v>76</v>
      </c>
      <c r="AY191" s="13" t="s">
        <v>197</v>
      </c>
      <c r="BE191" s="224">
        <f>IF(N191="základní",J191,0)</f>
        <v>0</v>
      </c>
      <c r="BF191" s="224">
        <f>IF(N191="snížená",J191,0)</f>
        <v>0</v>
      </c>
      <c r="BG191" s="224">
        <f>IF(N191="zákl. přenesená",J191,0)</f>
        <v>0</v>
      </c>
      <c r="BH191" s="224">
        <f>IF(N191="sníž. přenesená",J191,0)</f>
        <v>0</v>
      </c>
      <c r="BI191" s="224">
        <f>IF(N191="nulová",J191,0)</f>
        <v>0</v>
      </c>
      <c r="BJ191" s="13" t="s">
        <v>83</v>
      </c>
      <c r="BK191" s="224">
        <f>ROUND(I191*H191,2)</f>
        <v>0</v>
      </c>
      <c r="BL191" s="13" t="s">
        <v>196</v>
      </c>
      <c r="BM191" s="223" t="s">
        <v>1425</v>
      </c>
    </row>
    <row r="192" s="2" customFormat="1">
      <c r="A192" s="34"/>
      <c r="B192" s="35"/>
      <c r="C192" s="36"/>
      <c r="D192" s="225" t="s">
        <v>199</v>
      </c>
      <c r="E192" s="36"/>
      <c r="F192" s="226" t="s">
        <v>1089</v>
      </c>
      <c r="G192" s="36"/>
      <c r="H192" s="36"/>
      <c r="I192" s="150"/>
      <c r="J192" s="36"/>
      <c r="K192" s="36"/>
      <c r="L192" s="40"/>
      <c r="M192" s="227"/>
      <c r="N192" s="228"/>
      <c r="O192" s="87"/>
      <c r="P192" s="87"/>
      <c r="Q192" s="87"/>
      <c r="R192" s="87"/>
      <c r="S192" s="87"/>
      <c r="T192" s="88"/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T192" s="13" t="s">
        <v>199</v>
      </c>
      <c r="AU192" s="13" t="s">
        <v>76</v>
      </c>
    </row>
    <row r="193" s="2" customFormat="1">
      <c r="A193" s="34"/>
      <c r="B193" s="35"/>
      <c r="C193" s="36"/>
      <c r="D193" s="225" t="s">
        <v>340</v>
      </c>
      <c r="E193" s="36"/>
      <c r="F193" s="229" t="s">
        <v>1426</v>
      </c>
      <c r="G193" s="36"/>
      <c r="H193" s="36"/>
      <c r="I193" s="150"/>
      <c r="J193" s="36"/>
      <c r="K193" s="36"/>
      <c r="L193" s="40"/>
      <c r="M193" s="227"/>
      <c r="N193" s="228"/>
      <c r="O193" s="87"/>
      <c r="P193" s="87"/>
      <c r="Q193" s="87"/>
      <c r="R193" s="87"/>
      <c r="S193" s="87"/>
      <c r="T193" s="88"/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T193" s="13" t="s">
        <v>340</v>
      </c>
      <c r="AU193" s="13" t="s">
        <v>76</v>
      </c>
    </row>
    <row r="194" s="10" customFormat="1">
      <c r="A194" s="10"/>
      <c r="B194" s="230"/>
      <c r="C194" s="231"/>
      <c r="D194" s="225" t="s">
        <v>203</v>
      </c>
      <c r="E194" s="232" t="s">
        <v>1</v>
      </c>
      <c r="F194" s="233" t="s">
        <v>1427</v>
      </c>
      <c r="G194" s="231"/>
      <c r="H194" s="234">
        <v>2.6099999999999999</v>
      </c>
      <c r="I194" s="235"/>
      <c r="J194" s="231"/>
      <c r="K194" s="231"/>
      <c r="L194" s="236"/>
      <c r="M194" s="237"/>
      <c r="N194" s="238"/>
      <c r="O194" s="238"/>
      <c r="P194" s="238"/>
      <c r="Q194" s="238"/>
      <c r="R194" s="238"/>
      <c r="S194" s="238"/>
      <c r="T194" s="239"/>
      <c r="U194" s="10"/>
      <c r="V194" s="10"/>
      <c r="W194" s="10"/>
      <c r="X194" s="10"/>
      <c r="Y194" s="10"/>
      <c r="Z194" s="10"/>
      <c r="AA194" s="10"/>
      <c r="AB194" s="10"/>
      <c r="AC194" s="10"/>
      <c r="AD194" s="10"/>
      <c r="AE194" s="10"/>
      <c r="AT194" s="240" t="s">
        <v>203</v>
      </c>
      <c r="AU194" s="240" t="s">
        <v>76</v>
      </c>
      <c r="AV194" s="10" t="s">
        <v>85</v>
      </c>
      <c r="AW194" s="10" t="s">
        <v>32</v>
      </c>
      <c r="AX194" s="10" t="s">
        <v>83</v>
      </c>
      <c r="AY194" s="240" t="s">
        <v>197</v>
      </c>
    </row>
    <row r="195" s="2" customFormat="1" ht="16.5" customHeight="1">
      <c r="A195" s="34"/>
      <c r="B195" s="35"/>
      <c r="C195" s="211" t="s">
        <v>316</v>
      </c>
      <c r="D195" s="211" t="s">
        <v>192</v>
      </c>
      <c r="E195" s="212" t="s">
        <v>509</v>
      </c>
      <c r="F195" s="213" t="s">
        <v>510</v>
      </c>
      <c r="G195" s="214" t="s">
        <v>307</v>
      </c>
      <c r="H195" s="215">
        <v>0.40999999999999998</v>
      </c>
      <c r="I195" s="216"/>
      <c r="J195" s="217">
        <f>ROUND(I195*H195,2)</f>
        <v>0</v>
      </c>
      <c r="K195" s="218"/>
      <c r="L195" s="40"/>
      <c r="M195" s="219" t="s">
        <v>1</v>
      </c>
      <c r="N195" s="220" t="s">
        <v>41</v>
      </c>
      <c r="O195" s="87"/>
      <c r="P195" s="221">
        <f>O195*H195</f>
        <v>0</v>
      </c>
      <c r="Q195" s="221">
        <v>0</v>
      </c>
      <c r="R195" s="221">
        <f>Q195*H195</f>
        <v>0</v>
      </c>
      <c r="S195" s="221">
        <v>0</v>
      </c>
      <c r="T195" s="222">
        <f>S195*H195</f>
        <v>0</v>
      </c>
      <c r="U195" s="34"/>
      <c r="V195" s="34"/>
      <c r="W195" s="34"/>
      <c r="X195" s="34"/>
      <c r="Y195" s="34"/>
      <c r="Z195" s="34"/>
      <c r="AA195" s="34"/>
      <c r="AB195" s="34"/>
      <c r="AC195" s="34"/>
      <c r="AD195" s="34"/>
      <c r="AE195" s="34"/>
      <c r="AR195" s="223" t="s">
        <v>196</v>
      </c>
      <c r="AT195" s="223" t="s">
        <v>192</v>
      </c>
      <c r="AU195" s="223" t="s">
        <v>76</v>
      </c>
      <c r="AY195" s="13" t="s">
        <v>197</v>
      </c>
      <c r="BE195" s="224">
        <f>IF(N195="základní",J195,0)</f>
        <v>0</v>
      </c>
      <c r="BF195" s="224">
        <f>IF(N195="snížená",J195,0)</f>
        <v>0</v>
      </c>
      <c r="BG195" s="224">
        <f>IF(N195="zákl. přenesená",J195,0)</f>
        <v>0</v>
      </c>
      <c r="BH195" s="224">
        <f>IF(N195="sníž. přenesená",J195,0)</f>
        <v>0</v>
      </c>
      <c r="BI195" s="224">
        <f>IF(N195="nulová",J195,0)</f>
        <v>0</v>
      </c>
      <c r="BJ195" s="13" t="s">
        <v>83</v>
      </c>
      <c r="BK195" s="224">
        <f>ROUND(I195*H195,2)</f>
        <v>0</v>
      </c>
      <c r="BL195" s="13" t="s">
        <v>196</v>
      </c>
      <c r="BM195" s="223" t="s">
        <v>1428</v>
      </c>
    </row>
    <row r="196" s="2" customFormat="1">
      <c r="A196" s="34"/>
      <c r="B196" s="35"/>
      <c r="C196" s="36"/>
      <c r="D196" s="225" t="s">
        <v>199</v>
      </c>
      <c r="E196" s="36"/>
      <c r="F196" s="226" t="s">
        <v>512</v>
      </c>
      <c r="G196" s="36"/>
      <c r="H196" s="36"/>
      <c r="I196" s="150"/>
      <c r="J196" s="36"/>
      <c r="K196" s="36"/>
      <c r="L196" s="40"/>
      <c r="M196" s="227"/>
      <c r="N196" s="228"/>
      <c r="O196" s="87"/>
      <c r="P196" s="87"/>
      <c r="Q196" s="87"/>
      <c r="R196" s="87"/>
      <c r="S196" s="87"/>
      <c r="T196" s="88"/>
      <c r="U196" s="34"/>
      <c r="V196" s="34"/>
      <c r="W196" s="34"/>
      <c r="X196" s="34"/>
      <c r="Y196" s="34"/>
      <c r="Z196" s="34"/>
      <c r="AA196" s="34"/>
      <c r="AB196" s="34"/>
      <c r="AC196" s="34"/>
      <c r="AD196" s="34"/>
      <c r="AE196" s="34"/>
      <c r="AT196" s="13" t="s">
        <v>199</v>
      </c>
      <c r="AU196" s="13" t="s">
        <v>76</v>
      </c>
    </row>
    <row r="197" s="2" customFormat="1">
      <c r="A197" s="34"/>
      <c r="B197" s="35"/>
      <c r="C197" s="36"/>
      <c r="D197" s="225" t="s">
        <v>340</v>
      </c>
      <c r="E197" s="36"/>
      <c r="F197" s="229" t="s">
        <v>1426</v>
      </c>
      <c r="G197" s="36"/>
      <c r="H197" s="36"/>
      <c r="I197" s="150"/>
      <c r="J197" s="36"/>
      <c r="K197" s="36"/>
      <c r="L197" s="40"/>
      <c r="M197" s="227"/>
      <c r="N197" s="228"/>
      <c r="O197" s="87"/>
      <c r="P197" s="87"/>
      <c r="Q197" s="87"/>
      <c r="R197" s="87"/>
      <c r="S197" s="87"/>
      <c r="T197" s="88"/>
      <c r="U197" s="34"/>
      <c r="V197" s="34"/>
      <c r="W197" s="34"/>
      <c r="X197" s="34"/>
      <c r="Y197" s="34"/>
      <c r="Z197" s="34"/>
      <c r="AA197" s="34"/>
      <c r="AB197" s="34"/>
      <c r="AC197" s="34"/>
      <c r="AD197" s="34"/>
      <c r="AE197" s="34"/>
      <c r="AT197" s="13" t="s">
        <v>340</v>
      </c>
      <c r="AU197" s="13" t="s">
        <v>76</v>
      </c>
    </row>
    <row r="198" s="2" customFormat="1" ht="16.5" customHeight="1">
      <c r="A198" s="34"/>
      <c r="B198" s="35"/>
      <c r="C198" s="211" t="s">
        <v>323</v>
      </c>
      <c r="D198" s="211" t="s">
        <v>192</v>
      </c>
      <c r="E198" s="212" t="s">
        <v>501</v>
      </c>
      <c r="F198" s="213" t="s">
        <v>502</v>
      </c>
      <c r="G198" s="214" t="s">
        <v>307</v>
      </c>
      <c r="H198" s="215">
        <v>631.83000000000004</v>
      </c>
      <c r="I198" s="216"/>
      <c r="J198" s="217">
        <f>ROUND(I198*H198,2)</f>
        <v>0</v>
      </c>
      <c r="K198" s="218"/>
      <c r="L198" s="40"/>
      <c r="M198" s="219" t="s">
        <v>1</v>
      </c>
      <c r="N198" s="220" t="s">
        <v>41</v>
      </c>
      <c r="O198" s="87"/>
      <c r="P198" s="221">
        <f>O198*H198</f>
        <v>0</v>
      </c>
      <c r="Q198" s="221">
        <v>0</v>
      </c>
      <c r="R198" s="221">
        <f>Q198*H198</f>
        <v>0</v>
      </c>
      <c r="S198" s="221">
        <v>0</v>
      </c>
      <c r="T198" s="222">
        <f>S198*H198</f>
        <v>0</v>
      </c>
      <c r="U198" s="34"/>
      <c r="V198" s="34"/>
      <c r="W198" s="34"/>
      <c r="X198" s="34"/>
      <c r="Y198" s="34"/>
      <c r="Z198" s="34"/>
      <c r="AA198" s="34"/>
      <c r="AB198" s="34"/>
      <c r="AC198" s="34"/>
      <c r="AD198" s="34"/>
      <c r="AE198" s="34"/>
      <c r="AR198" s="223" t="s">
        <v>196</v>
      </c>
      <c r="AT198" s="223" t="s">
        <v>192</v>
      </c>
      <c r="AU198" s="223" t="s">
        <v>76</v>
      </c>
      <c r="AY198" s="13" t="s">
        <v>197</v>
      </c>
      <c r="BE198" s="224">
        <f>IF(N198="základní",J198,0)</f>
        <v>0</v>
      </c>
      <c r="BF198" s="224">
        <f>IF(N198="snížená",J198,0)</f>
        <v>0</v>
      </c>
      <c r="BG198" s="224">
        <f>IF(N198="zákl. přenesená",J198,0)</f>
        <v>0</v>
      </c>
      <c r="BH198" s="224">
        <f>IF(N198="sníž. přenesená",J198,0)</f>
        <v>0</v>
      </c>
      <c r="BI198" s="224">
        <f>IF(N198="nulová",J198,0)</f>
        <v>0</v>
      </c>
      <c r="BJ198" s="13" t="s">
        <v>83</v>
      </c>
      <c r="BK198" s="224">
        <f>ROUND(I198*H198,2)</f>
        <v>0</v>
      </c>
      <c r="BL198" s="13" t="s">
        <v>196</v>
      </c>
      <c r="BM198" s="223" t="s">
        <v>1429</v>
      </c>
    </row>
    <row r="199" s="2" customFormat="1">
      <c r="A199" s="34"/>
      <c r="B199" s="35"/>
      <c r="C199" s="36"/>
      <c r="D199" s="225" t="s">
        <v>199</v>
      </c>
      <c r="E199" s="36"/>
      <c r="F199" s="226" t="s">
        <v>505</v>
      </c>
      <c r="G199" s="36"/>
      <c r="H199" s="36"/>
      <c r="I199" s="150"/>
      <c r="J199" s="36"/>
      <c r="K199" s="36"/>
      <c r="L199" s="40"/>
      <c r="M199" s="227"/>
      <c r="N199" s="228"/>
      <c r="O199" s="87"/>
      <c r="P199" s="87"/>
      <c r="Q199" s="87"/>
      <c r="R199" s="87"/>
      <c r="S199" s="87"/>
      <c r="T199" s="88"/>
      <c r="U199" s="34"/>
      <c r="V199" s="34"/>
      <c r="W199" s="34"/>
      <c r="X199" s="34"/>
      <c r="Y199" s="34"/>
      <c r="Z199" s="34"/>
      <c r="AA199" s="34"/>
      <c r="AB199" s="34"/>
      <c r="AC199" s="34"/>
      <c r="AD199" s="34"/>
      <c r="AE199" s="34"/>
      <c r="AT199" s="13" t="s">
        <v>199</v>
      </c>
      <c r="AU199" s="13" t="s">
        <v>76</v>
      </c>
    </row>
    <row r="200" s="2" customFormat="1">
      <c r="A200" s="34"/>
      <c r="B200" s="35"/>
      <c r="C200" s="36"/>
      <c r="D200" s="225" t="s">
        <v>340</v>
      </c>
      <c r="E200" s="36"/>
      <c r="F200" s="229" t="s">
        <v>506</v>
      </c>
      <c r="G200" s="36"/>
      <c r="H200" s="36"/>
      <c r="I200" s="150"/>
      <c r="J200" s="36"/>
      <c r="K200" s="36"/>
      <c r="L200" s="40"/>
      <c r="M200" s="227"/>
      <c r="N200" s="228"/>
      <c r="O200" s="87"/>
      <c r="P200" s="87"/>
      <c r="Q200" s="87"/>
      <c r="R200" s="87"/>
      <c r="S200" s="87"/>
      <c r="T200" s="88"/>
      <c r="U200" s="34"/>
      <c r="V200" s="34"/>
      <c r="W200" s="34"/>
      <c r="X200" s="34"/>
      <c r="Y200" s="34"/>
      <c r="Z200" s="34"/>
      <c r="AA200" s="34"/>
      <c r="AB200" s="34"/>
      <c r="AC200" s="34"/>
      <c r="AD200" s="34"/>
      <c r="AE200" s="34"/>
      <c r="AT200" s="13" t="s">
        <v>340</v>
      </c>
      <c r="AU200" s="13" t="s">
        <v>76</v>
      </c>
    </row>
    <row r="201" s="10" customFormat="1">
      <c r="A201" s="10"/>
      <c r="B201" s="230"/>
      <c r="C201" s="231"/>
      <c r="D201" s="225" t="s">
        <v>203</v>
      </c>
      <c r="E201" s="232" t="s">
        <v>1</v>
      </c>
      <c r="F201" s="233" t="s">
        <v>1430</v>
      </c>
      <c r="G201" s="231"/>
      <c r="H201" s="234">
        <v>631.83000000000004</v>
      </c>
      <c r="I201" s="235"/>
      <c r="J201" s="231"/>
      <c r="K201" s="231"/>
      <c r="L201" s="236"/>
      <c r="M201" s="237"/>
      <c r="N201" s="238"/>
      <c r="O201" s="238"/>
      <c r="P201" s="238"/>
      <c r="Q201" s="238"/>
      <c r="R201" s="238"/>
      <c r="S201" s="238"/>
      <c r="T201" s="239"/>
      <c r="U201" s="10"/>
      <c r="V201" s="10"/>
      <c r="W201" s="10"/>
      <c r="X201" s="10"/>
      <c r="Y201" s="10"/>
      <c r="Z201" s="10"/>
      <c r="AA201" s="10"/>
      <c r="AB201" s="10"/>
      <c r="AC201" s="10"/>
      <c r="AD201" s="10"/>
      <c r="AE201" s="10"/>
      <c r="AT201" s="240" t="s">
        <v>203</v>
      </c>
      <c r="AU201" s="240" t="s">
        <v>76</v>
      </c>
      <c r="AV201" s="10" t="s">
        <v>85</v>
      </c>
      <c r="AW201" s="10" t="s">
        <v>32</v>
      </c>
      <c r="AX201" s="10" t="s">
        <v>83</v>
      </c>
      <c r="AY201" s="240" t="s">
        <v>197</v>
      </c>
    </row>
    <row r="202" s="2" customFormat="1" ht="16.5" customHeight="1">
      <c r="A202" s="34"/>
      <c r="B202" s="35"/>
      <c r="C202" s="211" t="s">
        <v>330</v>
      </c>
      <c r="D202" s="211" t="s">
        <v>192</v>
      </c>
      <c r="E202" s="212" t="s">
        <v>1078</v>
      </c>
      <c r="F202" s="213" t="s">
        <v>1079</v>
      </c>
      <c r="G202" s="214" t="s">
        <v>307</v>
      </c>
      <c r="H202" s="215">
        <v>1466.05</v>
      </c>
      <c r="I202" s="216"/>
      <c r="J202" s="217">
        <f>ROUND(I202*H202,2)</f>
        <v>0</v>
      </c>
      <c r="K202" s="218"/>
      <c r="L202" s="40"/>
      <c r="M202" s="219" t="s">
        <v>1</v>
      </c>
      <c r="N202" s="220" t="s">
        <v>41</v>
      </c>
      <c r="O202" s="87"/>
      <c r="P202" s="221">
        <f>O202*H202</f>
        <v>0</v>
      </c>
      <c r="Q202" s="221">
        <v>0</v>
      </c>
      <c r="R202" s="221">
        <f>Q202*H202</f>
        <v>0</v>
      </c>
      <c r="S202" s="221">
        <v>0</v>
      </c>
      <c r="T202" s="222">
        <f>S202*H202</f>
        <v>0</v>
      </c>
      <c r="U202" s="34"/>
      <c r="V202" s="34"/>
      <c r="W202" s="34"/>
      <c r="X202" s="34"/>
      <c r="Y202" s="34"/>
      <c r="Z202" s="34"/>
      <c r="AA202" s="34"/>
      <c r="AB202" s="34"/>
      <c r="AC202" s="34"/>
      <c r="AD202" s="34"/>
      <c r="AE202" s="34"/>
      <c r="AR202" s="223" t="s">
        <v>196</v>
      </c>
      <c r="AT202" s="223" t="s">
        <v>192</v>
      </c>
      <c r="AU202" s="223" t="s">
        <v>76</v>
      </c>
      <c r="AY202" s="13" t="s">
        <v>197</v>
      </c>
      <c r="BE202" s="224">
        <f>IF(N202="základní",J202,0)</f>
        <v>0</v>
      </c>
      <c r="BF202" s="224">
        <f>IF(N202="snížená",J202,0)</f>
        <v>0</v>
      </c>
      <c r="BG202" s="224">
        <f>IF(N202="zákl. přenesená",J202,0)</f>
        <v>0</v>
      </c>
      <c r="BH202" s="224">
        <f>IF(N202="sníž. přenesená",J202,0)</f>
        <v>0</v>
      </c>
      <c r="BI202" s="224">
        <f>IF(N202="nulová",J202,0)</f>
        <v>0</v>
      </c>
      <c r="BJ202" s="13" t="s">
        <v>83</v>
      </c>
      <c r="BK202" s="224">
        <f>ROUND(I202*H202,2)</f>
        <v>0</v>
      </c>
      <c r="BL202" s="13" t="s">
        <v>196</v>
      </c>
      <c r="BM202" s="223" t="s">
        <v>1431</v>
      </c>
    </row>
    <row r="203" s="2" customFormat="1">
      <c r="A203" s="34"/>
      <c r="B203" s="35"/>
      <c r="C203" s="36"/>
      <c r="D203" s="225" t="s">
        <v>199</v>
      </c>
      <c r="E203" s="36"/>
      <c r="F203" s="226" t="s">
        <v>1081</v>
      </c>
      <c r="G203" s="36"/>
      <c r="H203" s="36"/>
      <c r="I203" s="150"/>
      <c r="J203" s="36"/>
      <c r="K203" s="36"/>
      <c r="L203" s="40"/>
      <c r="M203" s="227"/>
      <c r="N203" s="228"/>
      <c r="O203" s="87"/>
      <c r="P203" s="87"/>
      <c r="Q203" s="87"/>
      <c r="R203" s="87"/>
      <c r="S203" s="87"/>
      <c r="T203" s="88"/>
      <c r="U203" s="34"/>
      <c r="V203" s="34"/>
      <c r="W203" s="34"/>
      <c r="X203" s="34"/>
      <c r="Y203" s="34"/>
      <c r="Z203" s="34"/>
      <c r="AA203" s="34"/>
      <c r="AB203" s="34"/>
      <c r="AC203" s="34"/>
      <c r="AD203" s="34"/>
      <c r="AE203" s="34"/>
      <c r="AT203" s="13" t="s">
        <v>199</v>
      </c>
      <c r="AU203" s="13" t="s">
        <v>76</v>
      </c>
    </row>
    <row r="204" s="2" customFormat="1">
      <c r="A204" s="34"/>
      <c r="B204" s="35"/>
      <c r="C204" s="36"/>
      <c r="D204" s="225" t="s">
        <v>340</v>
      </c>
      <c r="E204" s="36"/>
      <c r="F204" s="229" t="s">
        <v>1426</v>
      </c>
      <c r="G204" s="36"/>
      <c r="H204" s="36"/>
      <c r="I204" s="150"/>
      <c r="J204" s="36"/>
      <c r="K204" s="36"/>
      <c r="L204" s="40"/>
      <c r="M204" s="227"/>
      <c r="N204" s="228"/>
      <c r="O204" s="87"/>
      <c r="P204" s="87"/>
      <c r="Q204" s="87"/>
      <c r="R204" s="87"/>
      <c r="S204" s="87"/>
      <c r="T204" s="88"/>
      <c r="U204" s="34"/>
      <c r="V204" s="34"/>
      <c r="W204" s="34"/>
      <c r="X204" s="34"/>
      <c r="Y204" s="34"/>
      <c r="Z204" s="34"/>
      <c r="AA204" s="34"/>
      <c r="AB204" s="34"/>
      <c r="AC204" s="34"/>
      <c r="AD204" s="34"/>
      <c r="AE204" s="34"/>
      <c r="AT204" s="13" t="s">
        <v>340</v>
      </c>
      <c r="AU204" s="13" t="s">
        <v>76</v>
      </c>
    </row>
    <row r="205" s="10" customFormat="1">
      <c r="A205" s="10"/>
      <c r="B205" s="230"/>
      <c r="C205" s="231"/>
      <c r="D205" s="225" t="s">
        <v>203</v>
      </c>
      <c r="E205" s="232" t="s">
        <v>1</v>
      </c>
      <c r="F205" s="233" t="s">
        <v>1432</v>
      </c>
      <c r="G205" s="231"/>
      <c r="H205" s="234">
        <v>1466.05</v>
      </c>
      <c r="I205" s="235"/>
      <c r="J205" s="231"/>
      <c r="K205" s="231"/>
      <c r="L205" s="236"/>
      <c r="M205" s="237"/>
      <c r="N205" s="238"/>
      <c r="O205" s="238"/>
      <c r="P205" s="238"/>
      <c r="Q205" s="238"/>
      <c r="R205" s="238"/>
      <c r="S205" s="238"/>
      <c r="T205" s="239"/>
      <c r="U205" s="10"/>
      <c r="V205" s="10"/>
      <c r="W205" s="10"/>
      <c r="X205" s="10"/>
      <c r="Y205" s="10"/>
      <c r="Z205" s="10"/>
      <c r="AA205" s="10"/>
      <c r="AB205" s="10"/>
      <c r="AC205" s="10"/>
      <c r="AD205" s="10"/>
      <c r="AE205" s="10"/>
      <c r="AT205" s="240" t="s">
        <v>203</v>
      </c>
      <c r="AU205" s="240" t="s">
        <v>76</v>
      </c>
      <c r="AV205" s="10" t="s">
        <v>85</v>
      </c>
      <c r="AW205" s="10" t="s">
        <v>32</v>
      </c>
      <c r="AX205" s="10" t="s">
        <v>83</v>
      </c>
      <c r="AY205" s="240" t="s">
        <v>197</v>
      </c>
    </row>
    <row r="206" s="2" customFormat="1" ht="16.5" customHeight="1">
      <c r="A206" s="34"/>
      <c r="B206" s="35"/>
      <c r="C206" s="211" t="s">
        <v>335</v>
      </c>
      <c r="D206" s="211" t="s">
        <v>192</v>
      </c>
      <c r="E206" s="212" t="s">
        <v>516</v>
      </c>
      <c r="F206" s="213" t="s">
        <v>517</v>
      </c>
      <c r="G206" s="214" t="s">
        <v>307</v>
      </c>
      <c r="H206" s="215">
        <v>3.7200000000000002</v>
      </c>
      <c r="I206" s="216"/>
      <c r="J206" s="217">
        <f>ROUND(I206*H206,2)</f>
        <v>0</v>
      </c>
      <c r="K206" s="218"/>
      <c r="L206" s="40"/>
      <c r="M206" s="219" t="s">
        <v>1</v>
      </c>
      <c r="N206" s="220" t="s">
        <v>41</v>
      </c>
      <c r="O206" s="87"/>
      <c r="P206" s="221">
        <f>O206*H206</f>
        <v>0</v>
      </c>
      <c r="Q206" s="221">
        <v>0</v>
      </c>
      <c r="R206" s="221">
        <f>Q206*H206</f>
        <v>0</v>
      </c>
      <c r="S206" s="221">
        <v>0</v>
      </c>
      <c r="T206" s="222">
        <f>S206*H206</f>
        <v>0</v>
      </c>
      <c r="U206" s="34"/>
      <c r="V206" s="34"/>
      <c r="W206" s="34"/>
      <c r="X206" s="34"/>
      <c r="Y206" s="34"/>
      <c r="Z206" s="34"/>
      <c r="AA206" s="34"/>
      <c r="AB206" s="34"/>
      <c r="AC206" s="34"/>
      <c r="AD206" s="34"/>
      <c r="AE206" s="34"/>
      <c r="AR206" s="223" t="s">
        <v>503</v>
      </c>
      <c r="AT206" s="223" t="s">
        <v>192</v>
      </c>
      <c r="AU206" s="223" t="s">
        <v>76</v>
      </c>
      <c r="AY206" s="13" t="s">
        <v>197</v>
      </c>
      <c r="BE206" s="224">
        <f>IF(N206="základní",J206,0)</f>
        <v>0</v>
      </c>
      <c r="BF206" s="224">
        <f>IF(N206="snížená",J206,0)</f>
        <v>0</v>
      </c>
      <c r="BG206" s="224">
        <f>IF(N206="zákl. přenesená",J206,0)</f>
        <v>0</v>
      </c>
      <c r="BH206" s="224">
        <f>IF(N206="sníž. přenesená",J206,0)</f>
        <v>0</v>
      </c>
      <c r="BI206" s="224">
        <f>IF(N206="nulová",J206,0)</f>
        <v>0</v>
      </c>
      <c r="BJ206" s="13" t="s">
        <v>83</v>
      </c>
      <c r="BK206" s="224">
        <f>ROUND(I206*H206,2)</f>
        <v>0</v>
      </c>
      <c r="BL206" s="13" t="s">
        <v>503</v>
      </c>
      <c r="BM206" s="223" t="s">
        <v>1433</v>
      </c>
    </row>
    <row r="207" s="2" customFormat="1">
      <c r="A207" s="34"/>
      <c r="B207" s="35"/>
      <c r="C207" s="36"/>
      <c r="D207" s="225" t="s">
        <v>199</v>
      </c>
      <c r="E207" s="36"/>
      <c r="F207" s="226" t="s">
        <v>519</v>
      </c>
      <c r="G207" s="36"/>
      <c r="H207" s="36"/>
      <c r="I207" s="150"/>
      <c r="J207" s="36"/>
      <c r="K207" s="36"/>
      <c r="L207" s="40"/>
      <c r="M207" s="227"/>
      <c r="N207" s="228"/>
      <c r="O207" s="87"/>
      <c r="P207" s="87"/>
      <c r="Q207" s="87"/>
      <c r="R207" s="87"/>
      <c r="S207" s="87"/>
      <c r="T207" s="88"/>
      <c r="U207" s="34"/>
      <c r="V207" s="34"/>
      <c r="W207" s="34"/>
      <c r="X207" s="34"/>
      <c r="Y207" s="34"/>
      <c r="Z207" s="34"/>
      <c r="AA207" s="34"/>
      <c r="AB207" s="34"/>
      <c r="AC207" s="34"/>
      <c r="AD207" s="34"/>
      <c r="AE207" s="34"/>
      <c r="AT207" s="13" t="s">
        <v>199</v>
      </c>
      <c r="AU207" s="13" t="s">
        <v>76</v>
      </c>
    </row>
    <row r="208" s="2" customFormat="1">
      <c r="A208" s="34"/>
      <c r="B208" s="35"/>
      <c r="C208" s="36"/>
      <c r="D208" s="225" t="s">
        <v>340</v>
      </c>
      <c r="E208" s="36"/>
      <c r="F208" s="229" t="s">
        <v>513</v>
      </c>
      <c r="G208" s="36"/>
      <c r="H208" s="36"/>
      <c r="I208" s="150"/>
      <c r="J208" s="36"/>
      <c r="K208" s="36"/>
      <c r="L208" s="40"/>
      <c r="M208" s="227"/>
      <c r="N208" s="228"/>
      <c r="O208" s="87"/>
      <c r="P208" s="87"/>
      <c r="Q208" s="87"/>
      <c r="R208" s="87"/>
      <c r="S208" s="87"/>
      <c r="T208" s="88"/>
      <c r="U208" s="34"/>
      <c r="V208" s="34"/>
      <c r="W208" s="34"/>
      <c r="X208" s="34"/>
      <c r="Y208" s="34"/>
      <c r="Z208" s="34"/>
      <c r="AA208" s="34"/>
      <c r="AB208" s="34"/>
      <c r="AC208" s="34"/>
      <c r="AD208" s="34"/>
      <c r="AE208" s="34"/>
      <c r="AT208" s="13" t="s">
        <v>340</v>
      </c>
      <c r="AU208" s="13" t="s">
        <v>76</v>
      </c>
    </row>
    <row r="209" s="10" customFormat="1">
      <c r="A209" s="10"/>
      <c r="B209" s="230"/>
      <c r="C209" s="231"/>
      <c r="D209" s="225" t="s">
        <v>203</v>
      </c>
      <c r="E209" s="232" t="s">
        <v>1</v>
      </c>
      <c r="F209" s="233" t="s">
        <v>1434</v>
      </c>
      <c r="G209" s="231"/>
      <c r="H209" s="234">
        <v>3.7200000000000002</v>
      </c>
      <c r="I209" s="235"/>
      <c r="J209" s="231"/>
      <c r="K209" s="231"/>
      <c r="L209" s="236"/>
      <c r="M209" s="237"/>
      <c r="N209" s="238"/>
      <c r="O209" s="238"/>
      <c r="P209" s="238"/>
      <c r="Q209" s="238"/>
      <c r="R209" s="238"/>
      <c r="S209" s="238"/>
      <c r="T209" s="239"/>
      <c r="U209" s="10"/>
      <c r="V209" s="10"/>
      <c r="W209" s="10"/>
      <c r="X209" s="10"/>
      <c r="Y209" s="10"/>
      <c r="Z209" s="10"/>
      <c r="AA209" s="10"/>
      <c r="AB209" s="10"/>
      <c r="AC209" s="10"/>
      <c r="AD209" s="10"/>
      <c r="AE209" s="10"/>
      <c r="AT209" s="240" t="s">
        <v>203</v>
      </c>
      <c r="AU209" s="240" t="s">
        <v>76</v>
      </c>
      <c r="AV209" s="10" t="s">
        <v>85</v>
      </c>
      <c r="AW209" s="10" t="s">
        <v>32</v>
      </c>
      <c r="AX209" s="10" t="s">
        <v>83</v>
      </c>
      <c r="AY209" s="240" t="s">
        <v>197</v>
      </c>
    </row>
    <row r="210" s="2" customFormat="1" ht="16.5" customHeight="1">
      <c r="A210" s="34"/>
      <c r="B210" s="35"/>
      <c r="C210" s="211" t="s">
        <v>342</v>
      </c>
      <c r="D210" s="211" t="s">
        <v>192</v>
      </c>
      <c r="E210" s="212" t="s">
        <v>496</v>
      </c>
      <c r="F210" s="213" t="s">
        <v>497</v>
      </c>
      <c r="G210" s="214" t="s">
        <v>209</v>
      </c>
      <c r="H210" s="215">
        <v>5</v>
      </c>
      <c r="I210" s="216"/>
      <c r="J210" s="217">
        <f>ROUND(I210*H210,2)</f>
        <v>0</v>
      </c>
      <c r="K210" s="218"/>
      <c r="L210" s="40"/>
      <c r="M210" s="219" t="s">
        <v>1</v>
      </c>
      <c r="N210" s="220" t="s">
        <v>41</v>
      </c>
      <c r="O210" s="87"/>
      <c r="P210" s="221">
        <f>O210*H210</f>
        <v>0</v>
      </c>
      <c r="Q210" s="221">
        <v>0</v>
      </c>
      <c r="R210" s="221">
        <f>Q210*H210</f>
        <v>0</v>
      </c>
      <c r="S210" s="221">
        <v>0</v>
      </c>
      <c r="T210" s="222">
        <f>S210*H210</f>
        <v>0</v>
      </c>
      <c r="U210" s="34"/>
      <c r="V210" s="34"/>
      <c r="W210" s="34"/>
      <c r="X210" s="34"/>
      <c r="Y210" s="34"/>
      <c r="Z210" s="34"/>
      <c r="AA210" s="34"/>
      <c r="AB210" s="34"/>
      <c r="AC210" s="34"/>
      <c r="AD210" s="34"/>
      <c r="AE210" s="34"/>
      <c r="AR210" s="223" t="s">
        <v>503</v>
      </c>
      <c r="AT210" s="223" t="s">
        <v>192</v>
      </c>
      <c r="AU210" s="223" t="s">
        <v>76</v>
      </c>
      <c r="AY210" s="13" t="s">
        <v>197</v>
      </c>
      <c r="BE210" s="224">
        <f>IF(N210="základní",J210,0)</f>
        <v>0</v>
      </c>
      <c r="BF210" s="224">
        <f>IF(N210="snížená",J210,0)</f>
        <v>0</v>
      </c>
      <c r="BG210" s="224">
        <f>IF(N210="zákl. přenesená",J210,0)</f>
        <v>0</v>
      </c>
      <c r="BH210" s="224">
        <f>IF(N210="sníž. přenesená",J210,0)</f>
        <v>0</v>
      </c>
      <c r="BI210" s="224">
        <f>IF(N210="nulová",J210,0)</f>
        <v>0</v>
      </c>
      <c r="BJ210" s="13" t="s">
        <v>83</v>
      </c>
      <c r="BK210" s="224">
        <f>ROUND(I210*H210,2)</f>
        <v>0</v>
      </c>
      <c r="BL210" s="13" t="s">
        <v>503</v>
      </c>
      <c r="BM210" s="223" t="s">
        <v>1435</v>
      </c>
    </row>
    <row r="211" s="2" customFormat="1">
      <c r="A211" s="34"/>
      <c r="B211" s="35"/>
      <c r="C211" s="36"/>
      <c r="D211" s="225" t="s">
        <v>199</v>
      </c>
      <c r="E211" s="36"/>
      <c r="F211" s="226" t="s">
        <v>499</v>
      </c>
      <c r="G211" s="36"/>
      <c r="H211" s="36"/>
      <c r="I211" s="150"/>
      <c r="J211" s="36"/>
      <c r="K211" s="36"/>
      <c r="L211" s="40"/>
      <c r="M211" s="227"/>
      <c r="N211" s="228"/>
      <c r="O211" s="87"/>
      <c r="P211" s="87"/>
      <c r="Q211" s="87"/>
      <c r="R211" s="87"/>
      <c r="S211" s="87"/>
      <c r="T211" s="88"/>
      <c r="U211" s="34"/>
      <c r="V211" s="34"/>
      <c r="W211" s="34"/>
      <c r="X211" s="34"/>
      <c r="Y211" s="34"/>
      <c r="Z211" s="34"/>
      <c r="AA211" s="34"/>
      <c r="AB211" s="34"/>
      <c r="AC211" s="34"/>
      <c r="AD211" s="34"/>
      <c r="AE211" s="34"/>
      <c r="AT211" s="13" t="s">
        <v>199</v>
      </c>
      <c r="AU211" s="13" t="s">
        <v>76</v>
      </c>
    </row>
    <row r="212" s="2" customFormat="1">
      <c r="A212" s="34"/>
      <c r="B212" s="35"/>
      <c r="C212" s="36"/>
      <c r="D212" s="225" t="s">
        <v>340</v>
      </c>
      <c r="E212" s="36"/>
      <c r="F212" s="229" t="s">
        <v>1095</v>
      </c>
      <c r="G212" s="36"/>
      <c r="H212" s="36"/>
      <c r="I212" s="150"/>
      <c r="J212" s="36"/>
      <c r="K212" s="36"/>
      <c r="L212" s="40"/>
      <c r="M212" s="227"/>
      <c r="N212" s="228"/>
      <c r="O212" s="87"/>
      <c r="P212" s="87"/>
      <c r="Q212" s="87"/>
      <c r="R212" s="87"/>
      <c r="S212" s="87"/>
      <c r="T212" s="88"/>
      <c r="U212" s="34"/>
      <c r="V212" s="34"/>
      <c r="W212" s="34"/>
      <c r="X212" s="34"/>
      <c r="Y212" s="34"/>
      <c r="Z212" s="34"/>
      <c r="AA212" s="34"/>
      <c r="AB212" s="34"/>
      <c r="AC212" s="34"/>
      <c r="AD212" s="34"/>
      <c r="AE212" s="34"/>
      <c r="AT212" s="13" t="s">
        <v>340</v>
      </c>
      <c r="AU212" s="13" t="s">
        <v>76</v>
      </c>
    </row>
    <row r="213" s="10" customFormat="1">
      <c r="A213" s="10"/>
      <c r="B213" s="230"/>
      <c r="C213" s="231"/>
      <c r="D213" s="225" t="s">
        <v>203</v>
      </c>
      <c r="E213" s="232" t="s">
        <v>1</v>
      </c>
      <c r="F213" s="233" t="s">
        <v>1436</v>
      </c>
      <c r="G213" s="231"/>
      <c r="H213" s="234">
        <v>5</v>
      </c>
      <c r="I213" s="235"/>
      <c r="J213" s="231"/>
      <c r="K213" s="231"/>
      <c r="L213" s="236"/>
      <c r="M213" s="237"/>
      <c r="N213" s="238"/>
      <c r="O213" s="238"/>
      <c r="P213" s="238"/>
      <c r="Q213" s="238"/>
      <c r="R213" s="238"/>
      <c r="S213" s="238"/>
      <c r="T213" s="239"/>
      <c r="U213" s="10"/>
      <c r="V213" s="10"/>
      <c r="W213" s="10"/>
      <c r="X213" s="10"/>
      <c r="Y213" s="10"/>
      <c r="Z213" s="10"/>
      <c r="AA213" s="10"/>
      <c r="AB213" s="10"/>
      <c r="AC213" s="10"/>
      <c r="AD213" s="10"/>
      <c r="AE213" s="10"/>
      <c r="AT213" s="240" t="s">
        <v>203</v>
      </c>
      <c r="AU213" s="240" t="s">
        <v>76</v>
      </c>
      <c r="AV213" s="10" t="s">
        <v>85</v>
      </c>
      <c r="AW213" s="10" t="s">
        <v>32</v>
      </c>
      <c r="AX213" s="10" t="s">
        <v>83</v>
      </c>
      <c r="AY213" s="240" t="s">
        <v>197</v>
      </c>
    </row>
    <row r="214" s="2" customFormat="1" ht="21.75" customHeight="1">
      <c r="A214" s="34"/>
      <c r="B214" s="35"/>
      <c r="C214" s="211" t="s">
        <v>348</v>
      </c>
      <c r="D214" s="211" t="s">
        <v>192</v>
      </c>
      <c r="E214" s="212" t="s">
        <v>1437</v>
      </c>
      <c r="F214" s="213" t="s">
        <v>1438</v>
      </c>
      <c r="G214" s="214" t="s">
        <v>307</v>
      </c>
      <c r="H214" s="215">
        <v>7</v>
      </c>
      <c r="I214" s="216"/>
      <c r="J214" s="217">
        <f>ROUND(I214*H214,2)</f>
        <v>0</v>
      </c>
      <c r="K214" s="218"/>
      <c r="L214" s="40"/>
      <c r="M214" s="219" t="s">
        <v>1</v>
      </c>
      <c r="N214" s="220" t="s">
        <v>41</v>
      </c>
      <c r="O214" s="87"/>
      <c r="P214" s="221">
        <f>O214*H214</f>
        <v>0</v>
      </c>
      <c r="Q214" s="221">
        <v>0</v>
      </c>
      <c r="R214" s="221">
        <f>Q214*H214</f>
        <v>0</v>
      </c>
      <c r="S214" s="221">
        <v>0</v>
      </c>
      <c r="T214" s="222">
        <f>S214*H214</f>
        <v>0</v>
      </c>
      <c r="U214" s="34"/>
      <c r="V214" s="34"/>
      <c r="W214" s="34"/>
      <c r="X214" s="34"/>
      <c r="Y214" s="34"/>
      <c r="Z214" s="34"/>
      <c r="AA214" s="34"/>
      <c r="AB214" s="34"/>
      <c r="AC214" s="34"/>
      <c r="AD214" s="34"/>
      <c r="AE214" s="34"/>
      <c r="AR214" s="223" t="s">
        <v>196</v>
      </c>
      <c r="AT214" s="223" t="s">
        <v>192</v>
      </c>
      <c r="AU214" s="223" t="s">
        <v>76</v>
      </c>
      <c r="AY214" s="13" t="s">
        <v>197</v>
      </c>
      <c r="BE214" s="224">
        <f>IF(N214="základní",J214,0)</f>
        <v>0</v>
      </c>
      <c r="BF214" s="224">
        <f>IF(N214="snížená",J214,0)</f>
        <v>0</v>
      </c>
      <c r="BG214" s="224">
        <f>IF(N214="zákl. přenesená",J214,0)</f>
        <v>0</v>
      </c>
      <c r="BH214" s="224">
        <f>IF(N214="sníž. přenesená",J214,0)</f>
        <v>0</v>
      </c>
      <c r="BI214" s="224">
        <f>IF(N214="nulová",J214,0)</f>
        <v>0</v>
      </c>
      <c r="BJ214" s="13" t="s">
        <v>83</v>
      </c>
      <c r="BK214" s="224">
        <f>ROUND(I214*H214,2)</f>
        <v>0</v>
      </c>
      <c r="BL214" s="13" t="s">
        <v>196</v>
      </c>
      <c r="BM214" s="223" t="s">
        <v>1439</v>
      </c>
    </row>
    <row r="215" s="2" customFormat="1">
      <c r="A215" s="34"/>
      <c r="B215" s="35"/>
      <c r="C215" s="36"/>
      <c r="D215" s="225" t="s">
        <v>199</v>
      </c>
      <c r="E215" s="36"/>
      <c r="F215" s="226" t="s">
        <v>1440</v>
      </c>
      <c r="G215" s="36"/>
      <c r="H215" s="36"/>
      <c r="I215" s="150"/>
      <c r="J215" s="36"/>
      <c r="K215" s="36"/>
      <c r="L215" s="40"/>
      <c r="M215" s="227"/>
      <c r="N215" s="228"/>
      <c r="O215" s="87"/>
      <c r="P215" s="87"/>
      <c r="Q215" s="87"/>
      <c r="R215" s="87"/>
      <c r="S215" s="87"/>
      <c r="T215" s="88"/>
      <c r="U215" s="34"/>
      <c r="V215" s="34"/>
      <c r="W215" s="34"/>
      <c r="X215" s="34"/>
      <c r="Y215" s="34"/>
      <c r="Z215" s="34"/>
      <c r="AA215" s="34"/>
      <c r="AB215" s="34"/>
      <c r="AC215" s="34"/>
      <c r="AD215" s="34"/>
      <c r="AE215" s="34"/>
      <c r="AT215" s="13" t="s">
        <v>199</v>
      </c>
      <c r="AU215" s="13" t="s">
        <v>76</v>
      </c>
    </row>
    <row r="216" s="2" customFormat="1">
      <c r="A216" s="34"/>
      <c r="B216" s="35"/>
      <c r="C216" s="36"/>
      <c r="D216" s="225" t="s">
        <v>340</v>
      </c>
      <c r="E216" s="36"/>
      <c r="F216" s="229" t="s">
        <v>1441</v>
      </c>
      <c r="G216" s="36"/>
      <c r="H216" s="36"/>
      <c r="I216" s="150"/>
      <c r="J216" s="36"/>
      <c r="K216" s="36"/>
      <c r="L216" s="40"/>
      <c r="M216" s="227"/>
      <c r="N216" s="228"/>
      <c r="O216" s="87"/>
      <c r="P216" s="87"/>
      <c r="Q216" s="87"/>
      <c r="R216" s="87"/>
      <c r="S216" s="87"/>
      <c r="T216" s="88"/>
      <c r="U216" s="34"/>
      <c r="V216" s="34"/>
      <c r="W216" s="34"/>
      <c r="X216" s="34"/>
      <c r="Y216" s="34"/>
      <c r="Z216" s="34"/>
      <c r="AA216" s="34"/>
      <c r="AB216" s="34"/>
      <c r="AC216" s="34"/>
      <c r="AD216" s="34"/>
      <c r="AE216" s="34"/>
      <c r="AT216" s="13" t="s">
        <v>340</v>
      </c>
      <c r="AU216" s="13" t="s">
        <v>76</v>
      </c>
    </row>
    <row r="217" s="2" customFormat="1">
      <c r="A217" s="34"/>
      <c r="B217" s="35"/>
      <c r="C217" s="36"/>
      <c r="D217" s="225" t="s">
        <v>201</v>
      </c>
      <c r="E217" s="36"/>
      <c r="F217" s="229" t="s">
        <v>538</v>
      </c>
      <c r="G217" s="36"/>
      <c r="H217" s="36"/>
      <c r="I217" s="150"/>
      <c r="J217" s="36"/>
      <c r="K217" s="36"/>
      <c r="L217" s="40"/>
      <c r="M217" s="227"/>
      <c r="N217" s="228"/>
      <c r="O217" s="87"/>
      <c r="P217" s="87"/>
      <c r="Q217" s="87"/>
      <c r="R217" s="87"/>
      <c r="S217" s="87"/>
      <c r="T217" s="88"/>
      <c r="U217" s="34"/>
      <c r="V217" s="34"/>
      <c r="W217" s="34"/>
      <c r="X217" s="34"/>
      <c r="Y217" s="34"/>
      <c r="Z217" s="34"/>
      <c r="AA217" s="34"/>
      <c r="AB217" s="34"/>
      <c r="AC217" s="34"/>
      <c r="AD217" s="34"/>
      <c r="AE217" s="34"/>
      <c r="AT217" s="13" t="s">
        <v>201</v>
      </c>
      <c r="AU217" s="13" t="s">
        <v>76</v>
      </c>
    </row>
    <row r="218" s="10" customFormat="1">
      <c r="A218" s="10"/>
      <c r="B218" s="230"/>
      <c r="C218" s="231"/>
      <c r="D218" s="225" t="s">
        <v>203</v>
      </c>
      <c r="E218" s="232" t="s">
        <v>1</v>
      </c>
      <c r="F218" s="233" t="s">
        <v>1442</v>
      </c>
      <c r="G218" s="231"/>
      <c r="H218" s="234">
        <v>7</v>
      </c>
      <c r="I218" s="235"/>
      <c r="J218" s="231"/>
      <c r="K218" s="231"/>
      <c r="L218" s="236"/>
      <c r="M218" s="237"/>
      <c r="N218" s="238"/>
      <c r="O218" s="238"/>
      <c r="P218" s="238"/>
      <c r="Q218" s="238"/>
      <c r="R218" s="238"/>
      <c r="S218" s="238"/>
      <c r="T218" s="239"/>
      <c r="U218" s="10"/>
      <c r="V218" s="10"/>
      <c r="W218" s="10"/>
      <c r="X218" s="10"/>
      <c r="Y218" s="10"/>
      <c r="Z218" s="10"/>
      <c r="AA218" s="10"/>
      <c r="AB218" s="10"/>
      <c r="AC218" s="10"/>
      <c r="AD218" s="10"/>
      <c r="AE218" s="10"/>
      <c r="AT218" s="240" t="s">
        <v>203</v>
      </c>
      <c r="AU218" s="240" t="s">
        <v>76</v>
      </c>
      <c r="AV218" s="10" t="s">
        <v>85</v>
      </c>
      <c r="AW218" s="10" t="s">
        <v>32</v>
      </c>
      <c r="AX218" s="10" t="s">
        <v>83</v>
      </c>
      <c r="AY218" s="240" t="s">
        <v>197</v>
      </c>
    </row>
    <row r="219" s="2" customFormat="1" ht="16.5" customHeight="1">
      <c r="A219" s="34"/>
      <c r="B219" s="35"/>
      <c r="C219" s="211" t="s">
        <v>353</v>
      </c>
      <c r="D219" s="211" t="s">
        <v>192</v>
      </c>
      <c r="E219" s="212" t="s">
        <v>534</v>
      </c>
      <c r="F219" s="213" t="s">
        <v>535</v>
      </c>
      <c r="G219" s="214" t="s">
        <v>307</v>
      </c>
      <c r="H219" s="215">
        <v>1466.05</v>
      </c>
      <c r="I219" s="216"/>
      <c r="J219" s="217">
        <f>ROUND(I219*H219,2)</f>
        <v>0</v>
      </c>
      <c r="K219" s="218"/>
      <c r="L219" s="40"/>
      <c r="M219" s="219" t="s">
        <v>1</v>
      </c>
      <c r="N219" s="220" t="s">
        <v>41</v>
      </c>
      <c r="O219" s="87"/>
      <c r="P219" s="221">
        <f>O219*H219</f>
        <v>0</v>
      </c>
      <c r="Q219" s="221">
        <v>0</v>
      </c>
      <c r="R219" s="221">
        <f>Q219*H219</f>
        <v>0</v>
      </c>
      <c r="S219" s="221">
        <v>0</v>
      </c>
      <c r="T219" s="222">
        <f>S219*H219</f>
        <v>0</v>
      </c>
      <c r="U219" s="34"/>
      <c r="V219" s="34"/>
      <c r="W219" s="34"/>
      <c r="X219" s="34"/>
      <c r="Y219" s="34"/>
      <c r="Z219" s="34"/>
      <c r="AA219" s="34"/>
      <c r="AB219" s="34"/>
      <c r="AC219" s="34"/>
      <c r="AD219" s="34"/>
      <c r="AE219" s="34"/>
      <c r="AR219" s="223" t="s">
        <v>503</v>
      </c>
      <c r="AT219" s="223" t="s">
        <v>192</v>
      </c>
      <c r="AU219" s="223" t="s">
        <v>76</v>
      </c>
      <c r="AY219" s="13" t="s">
        <v>197</v>
      </c>
      <c r="BE219" s="224">
        <f>IF(N219="základní",J219,0)</f>
        <v>0</v>
      </c>
      <c r="BF219" s="224">
        <f>IF(N219="snížená",J219,0)</f>
        <v>0</v>
      </c>
      <c r="BG219" s="224">
        <f>IF(N219="zákl. přenesená",J219,0)</f>
        <v>0</v>
      </c>
      <c r="BH219" s="224">
        <f>IF(N219="sníž. přenesená",J219,0)</f>
        <v>0</v>
      </c>
      <c r="BI219" s="224">
        <f>IF(N219="nulová",J219,0)</f>
        <v>0</v>
      </c>
      <c r="BJ219" s="13" t="s">
        <v>83</v>
      </c>
      <c r="BK219" s="224">
        <f>ROUND(I219*H219,2)</f>
        <v>0</v>
      </c>
      <c r="BL219" s="13" t="s">
        <v>503</v>
      </c>
      <c r="BM219" s="223" t="s">
        <v>1443</v>
      </c>
    </row>
    <row r="220" s="2" customFormat="1">
      <c r="A220" s="34"/>
      <c r="B220" s="35"/>
      <c r="C220" s="36"/>
      <c r="D220" s="225" t="s">
        <v>199</v>
      </c>
      <c r="E220" s="36"/>
      <c r="F220" s="226" t="s">
        <v>537</v>
      </c>
      <c r="G220" s="36"/>
      <c r="H220" s="36"/>
      <c r="I220" s="150"/>
      <c r="J220" s="36"/>
      <c r="K220" s="36"/>
      <c r="L220" s="40"/>
      <c r="M220" s="227"/>
      <c r="N220" s="228"/>
      <c r="O220" s="87"/>
      <c r="P220" s="87"/>
      <c r="Q220" s="87"/>
      <c r="R220" s="87"/>
      <c r="S220" s="87"/>
      <c r="T220" s="88"/>
      <c r="U220" s="34"/>
      <c r="V220" s="34"/>
      <c r="W220" s="34"/>
      <c r="X220" s="34"/>
      <c r="Y220" s="34"/>
      <c r="Z220" s="34"/>
      <c r="AA220" s="34"/>
      <c r="AB220" s="34"/>
      <c r="AC220" s="34"/>
      <c r="AD220" s="34"/>
      <c r="AE220" s="34"/>
      <c r="AT220" s="13" t="s">
        <v>199</v>
      </c>
      <c r="AU220" s="13" t="s">
        <v>76</v>
      </c>
    </row>
    <row r="221" s="2" customFormat="1">
      <c r="A221" s="34"/>
      <c r="B221" s="35"/>
      <c r="C221" s="36"/>
      <c r="D221" s="225" t="s">
        <v>340</v>
      </c>
      <c r="E221" s="36"/>
      <c r="F221" s="229" t="s">
        <v>525</v>
      </c>
      <c r="G221" s="36"/>
      <c r="H221" s="36"/>
      <c r="I221" s="150"/>
      <c r="J221" s="36"/>
      <c r="K221" s="36"/>
      <c r="L221" s="40"/>
      <c r="M221" s="227"/>
      <c r="N221" s="228"/>
      <c r="O221" s="87"/>
      <c r="P221" s="87"/>
      <c r="Q221" s="87"/>
      <c r="R221" s="87"/>
      <c r="S221" s="87"/>
      <c r="T221" s="88"/>
      <c r="U221" s="34"/>
      <c r="V221" s="34"/>
      <c r="W221" s="34"/>
      <c r="X221" s="34"/>
      <c r="Y221" s="34"/>
      <c r="Z221" s="34"/>
      <c r="AA221" s="34"/>
      <c r="AB221" s="34"/>
      <c r="AC221" s="34"/>
      <c r="AD221" s="34"/>
      <c r="AE221" s="34"/>
      <c r="AT221" s="13" t="s">
        <v>340</v>
      </c>
      <c r="AU221" s="13" t="s">
        <v>76</v>
      </c>
    </row>
    <row r="222" s="10" customFormat="1">
      <c r="A222" s="10"/>
      <c r="B222" s="230"/>
      <c r="C222" s="231"/>
      <c r="D222" s="225" t="s">
        <v>203</v>
      </c>
      <c r="E222" s="232" t="s">
        <v>1</v>
      </c>
      <c r="F222" s="233" t="s">
        <v>1444</v>
      </c>
      <c r="G222" s="231"/>
      <c r="H222" s="234">
        <v>1466.05</v>
      </c>
      <c r="I222" s="235"/>
      <c r="J222" s="231"/>
      <c r="K222" s="231"/>
      <c r="L222" s="236"/>
      <c r="M222" s="237"/>
      <c r="N222" s="238"/>
      <c r="O222" s="238"/>
      <c r="P222" s="238"/>
      <c r="Q222" s="238"/>
      <c r="R222" s="238"/>
      <c r="S222" s="238"/>
      <c r="T222" s="239"/>
      <c r="U222" s="10"/>
      <c r="V222" s="10"/>
      <c r="W222" s="10"/>
      <c r="X222" s="10"/>
      <c r="Y222" s="10"/>
      <c r="Z222" s="10"/>
      <c r="AA222" s="10"/>
      <c r="AB222" s="10"/>
      <c r="AC222" s="10"/>
      <c r="AD222" s="10"/>
      <c r="AE222" s="10"/>
      <c r="AT222" s="240" t="s">
        <v>203</v>
      </c>
      <c r="AU222" s="240" t="s">
        <v>76</v>
      </c>
      <c r="AV222" s="10" t="s">
        <v>85</v>
      </c>
      <c r="AW222" s="10" t="s">
        <v>32</v>
      </c>
      <c r="AX222" s="10" t="s">
        <v>83</v>
      </c>
      <c r="AY222" s="240" t="s">
        <v>197</v>
      </c>
    </row>
    <row r="223" s="2" customFormat="1" ht="16.5" customHeight="1">
      <c r="A223" s="34"/>
      <c r="B223" s="35"/>
      <c r="C223" s="211" t="s">
        <v>358</v>
      </c>
      <c r="D223" s="211" t="s">
        <v>192</v>
      </c>
      <c r="E223" s="212" t="s">
        <v>1097</v>
      </c>
      <c r="F223" s="213" t="s">
        <v>1098</v>
      </c>
      <c r="G223" s="214" t="s">
        <v>307</v>
      </c>
      <c r="H223" s="215">
        <v>753.98400000000004</v>
      </c>
      <c r="I223" s="216"/>
      <c r="J223" s="217">
        <f>ROUND(I223*H223,2)</f>
        <v>0</v>
      </c>
      <c r="K223" s="218"/>
      <c r="L223" s="40"/>
      <c r="M223" s="219" t="s">
        <v>1</v>
      </c>
      <c r="N223" s="220" t="s">
        <v>41</v>
      </c>
      <c r="O223" s="87"/>
      <c r="P223" s="221">
        <f>O223*H223</f>
        <v>0</v>
      </c>
      <c r="Q223" s="221">
        <v>0</v>
      </c>
      <c r="R223" s="221">
        <f>Q223*H223</f>
        <v>0</v>
      </c>
      <c r="S223" s="221">
        <v>0</v>
      </c>
      <c r="T223" s="222">
        <f>S223*H223</f>
        <v>0</v>
      </c>
      <c r="U223" s="34"/>
      <c r="V223" s="34"/>
      <c r="W223" s="34"/>
      <c r="X223" s="34"/>
      <c r="Y223" s="34"/>
      <c r="Z223" s="34"/>
      <c r="AA223" s="34"/>
      <c r="AB223" s="34"/>
      <c r="AC223" s="34"/>
      <c r="AD223" s="34"/>
      <c r="AE223" s="34"/>
      <c r="AR223" s="223" t="s">
        <v>503</v>
      </c>
      <c r="AT223" s="223" t="s">
        <v>192</v>
      </c>
      <c r="AU223" s="223" t="s">
        <v>76</v>
      </c>
      <c r="AY223" s="13" t="s">
        <v>197</v>
      </c>
      <c r="BE223" s="224">
        <f>IF(N223="základní",J223,0)</f>
        <v>0</v>
      </c>
      <c r="BF223" s="224">
        <f>IF(N223="snížená",J223,0)</f>
        <v>0</v>
      </c>
      <c r="BG223" s="224">
        <f>IF(N223="zákl. přenesená",J223,0)</f>
        <v>0</v>
      </c>
      <c r="BH223" s="224">
        <f>IF(N223="sníž. přenesená",J223,0)</f>
        <v>0</v>
      </c>
      <c r="BI223" s="224">
        <f>IF(N223="nulová",J223,0)</f>
        <v>0</v>
      </c>
      <c r="BJ223" s="13" t="s">
        <v>83</v>
      </c>
      <c r="BK223" s="224">
        <f>ROUND(I223*H223,2)</f>
        <v>0</v>
      </c>
      <c r="BL223" s="13" t="s">
        <v>503</v>
      </c>
      <c r="BM223" s="223" t="s">
        <v>1445</v>
      </c>
    </row>
    <row r="224" s="2" customFormat="1">
      <c r="A224" s="34"/>
      <c r="B224" s="35"/>
      <c r="C224" s="36"/>
      <c r="D224" s="225" t="s">
        <v>199</v>
      </c>
      <c r="E224" s="36"/>
      <c r="F224" s="226" t="s">
        <v>1100</v>
      </c>
      <c r="G224" s="36"/>
      <c r="H224" s="36"/>
      <c r="I224" s="150"/>
      <c r="J224" s="36"/>
      <c r="K224" s="36"/>
      <c r="L224" s="40"/>
      <c r="M224" s="227"/>
      <c r="N224" s="228"/>
      <c r="O224" s="87"/>
      <c r="P224" s="87"/>
      <c r="Q224" s="87"/>
      <c r="R224" s="87"/>
      <c r="S224" s="87"/>
      <c r="T224" s="88"/>
      <c r="U224" s="34"/>
      <c r="V224" s="34"/>
      <c r="W224" s="34"/>
      <c r="X224" s="34"/>
      <c r="Y224" s="34"/>
      <c r="Z224" s="34"/>
      <c r="AA224" s="34"/>
      <c r="AB224" s="34"/>
      <c r="AC224" s="34"/>
      <c r="AD224" s="34"/>
      <c r="AE224" s="34"/>
      <c r="AT224" s="13" t="s">
        <v>199</v>
      </c>
      <c r="AU224" s="13" t="s">
        <v>76</v>
      </c>
    </row>
    <row r="225" s="2" customFormat="1">
      <c r="A225" s="34"/>
      <c r="B225" s="35"/>
      <c r="C225" s="36"/>
      <c r="D225" s="225" t="s">
        <v>340</v>
      </c>
      <c r="E225" s="36"/>
      <c r="F225" s="229" t="s">
        <v>525</v>
      </c>
      <c r="G225" s="36"/>
      <c r="H225" s="36"/>
      <c r="I225" s="150"/>
      <c r="J225" s="36"/>
      <c r="K225" s="36"/>
      <c r="L225" s="40"/>
      <c r="M225" s="227"/>
      <c r="N225" s="228"/>
      <c r="O225" s="87"/>
      <c r="P225" s="87"/>
      <c r="Q225" s="87"/>
      <c r="R225" s="87"/>
      <c r="S225" s="87"/>
      <c r="T225" s="88"/>
      <c r="U225" s="34"/>
      <c r="V225" s="34"/>
      <c r="W225" s="34"/>
      <c r="X225" s="34"/>
      <c r="Y225" s="34"/>
      <c r="Z225" s="34"/>
      <c r="AA225" s="34"/>
      <c r="AB225" s="34"/>
      <c r="AC225" s="34"/>
      <c r="AD225" s="34"/>
      <c r="AE225" s="34"/>
      <c r="AT225" s="13" t="s">
        <v>340</v>
      </c>
      <c r="AU225" s="13" t="s">
        <v>76</v>
      </c>
    </row>
    <row r="226" s="10" customFormat="1">
      <c r="A226" s="10"/>
      <c r="B226" s="230"/>
      <c r="C226" s="231"/>
      <c r="D226" s="225" t="s">
        <v>203</v>
      </c>
      <c r="E226" s="232" t="s">
        <v>1</v>
      </c>
      <c r="F226" s="233" t="s">
        <v>1446</v>
      </c>
      <c r="G226" s="231"/>
      <c r="H226" s="234">
        <v>753.98400000000004</v>
      </c>
      <c r="I226" s="235"/>
      <c r="J226" s="231"/>
      <c r="K226" s="231"/>
      <c r="L226" s="236"/>
      <c r="M226" s="237"/>
      <c r="N226" s="238"/>
      <c r="O226" s="238"/>
      <c r="P226" s="238"/>
      <c r="Q226" s="238"/>
      <c r="R226" s="238"/>
      <c r="S226" s="238"/>
      <c r="T226" s="239"/>
      <c r="U226" s="10"/>
      <c r="V226" s="10"/>
      <c r="W226" s="10"/>
      <c r="X226" s="10"/>
      <c r="Y226" s="10"/>
      <c r="Z226" s="10"/>
      <c r="AA226" s="10"/>
      <c r="AB226" s="10"/>
      <c r="AC226" s="10"/>
      <c r="AD226" s="10"/>
      <c r="AE226" s="10"/>
      <c r="AT226" s="240" t="s">
        <v>203</v>
      </c>
      <c r="AU226" s="240" t="s">
        <v>76</v>
      </c>
      <c r="AV226" s="10" t="s">
        <v>85</v>
      </c>
      <c r="AW226" s="10" t="s">
        <v>32</v>
      </c>
      <c r="AX226" s="10" t="s">
        <v>83</v>
      </c>
      <c r="AY226" s="240" t="s">
        <v>197</v>
      </c>
    </row>
    <row r="227" s="2" customFormat="1" ht="21.75" customHeight="1">
      <c r="A227" s="34"/>
      <c r="B227" s="35"/>
      <c r="C227" s="211" t="s">
        <v>364</v>
      </c>
      <c r="D227" s="211" t="s">
        <v>192</v>
      </c>
      <c r="E227" s="212" t="s">
        <v>1447</v>
      </c>
      <c r="F227" s="213" t="s">
        <v>1448</v>
      </c>
      <c r="G227" s="214" t="s">
        <v>307</v>
      </c>
      <c r="H227" s="215">
        <v>627.44000000000005</v>
      </c>
      <c r="I227" s="216"/>
      <c r="J227" s="217">
        <f>ROUND(I227*H227,2)</f>
        <v>0</v>
      </c>
      <c r="K227" s="218"/>
      <c r="L227" s="40"/>
      <c r="M227" s="219" t="s">
        <v>1</v>
      </c>
      <c r="N227" s="220" t="s">
        <v>41</v>
      </c>
      <c r="O227" s="87"/>
      <c r="P227" s="221">
        <f>O227*H227</f>
        <v>0</v>
      </c>
      <c r="Q227" s="221">
        <v>0</v>
      </c>
      <c r="R227" s="221">
        <f>Q227*H227</f>
        <v>0</v>
      </c>
      <c r="S227" s="221">
        <v>0</v>
      </c>
      <c r="T227" s="222">
        <f>S227*H227</f>
        <v>0</v>
      </c>
      <c r="U227" s="34"/>
      <c r="V227" s="34"/>
      <c r="W227" s="34"/>
      <c r="X227" s="34"/>
      <c r="Y227" s="34"/>
      <c r="Z227" s="34"/>
      <c r="AA227" s="34"/>
      <c r="AB227" s="34"/>
      <c r="AC227" s="34"/>
      <c r="AD227" s="34"/>
      <c r="AE227" s="34"/>
      <c r="AR227" s="223" t="s">
        <v>503</v>
      </c>
      <c r="AT227" s="223" t="s">
        <v>192</v>
      </c>
      <c r="AU227" s="223" t="s">
        <v>76</v>
      </c>
      <c r="AY227" s="13" t="s">
        <v>197</v>
      </c>
      <c r="BE227" s="224">
        <f>IF(N227="základní",J227,0)</f>
        <v>0</v>
      </c>
      <c r="BF227" s="224">
        <f>IF(N227="snížená",J227,0)</f>
        <v>0</v>
      </c>
      <c r="BG227" s="224">
        <f>IF(N227="zákl. přenesená",J227,0)</f>
        <v>0</v>
      </c>
      <c r="BH227" s="224">
        <f>IF(N227="sníž. přenesená",J227,0)</f>
        <v>0</v>
      </c>
      <c r="BI227" s="224">
        <f>IF(N227="nulová",J227,0)</f>
        <v>0</v>
      </c>
      <c r="BJ227" s="13" t="s">
        <v>83</v>
      </c>
      <c r="BK227" s="224">
        <f>ROUND(I227*H227,2)</f>
        <v>0</v>
      </c>
      <c r="BL227" s="13" t="s">
        <v>503</v>
      </c>
      <c r="BM227" s="223" t="s">
        <v>1449</v>
      </c>
    </row>
    <row r="228" s="2" customFormat="1">
      <c r="A228" s="34"/>
      <c r="B228" s="35"/>
      <c r="C228" s="36"/>
      <c r="D228" s="225" t="s">
        <v>199</v>
      </c>
      <c r="E228" s="36"/>
      <c r="F228" s="226" t="s">
        <v>1450</v>
      </c>
      <c r="G228" s="36"/>
      <c r="H228" s="36"/>
      <c r="I228" s="150"/>
      <c r="J228" s="36"/>
      <c r="K228" s="36"/>
      <c r="L228" s="40"/>
      <c r="M228" s="227"/>
      <c r="N228" s="228"/>
      <c r="O228" s="87"/>
      <c r="P228" s="87"/>
      <c r="Q228" s="87"/>
      <c r="R228" s="87"/>
      <c r="S228" s="87"/>
      <c r="T228" s="88"/>
      <c r="U228" s="34"/>
      <c r="V228" s="34"/>
      <c r="W228" s="34"/>
      <c r="X228" s="34"/>
      <c r="Y228" s="34"/>
      <c r="Z228" s="34"/>
      <c r="AA228" s="34"/>
      <c r="AB228" s="34"/>
      <c r="AC228" s="34"/>
      <c r="AD228" s="34"/>
      <c r="AE228" s="34"/>
      <c r="AT228" s="13" t="s">
        <v>199</v>
      </c>
      <c r="AU228" s="13" t="s">
        <v>76</v>
      </c>
    </row>
    <row r="229" s="2" customFormat="1">
      <c r="A229" s="34"/>
      <c r="B229" s="35"/>
      <c r="C229" s="36"/>
      <c r="D229" s="225" t="s">
        <v>340</v>
      </c>
      <c r="E229" s="36"/>
      <c r="F229" s="229" t="s">
        <v>525</v>
      </c>
      <c r="G229" s="36"/>
      <c r="H229" s="36"/>
      <c r="I229" s="150"/>
      <c r="J229" s="36"/>
      <c r="K229" s="36"/>
      <c r="L229" s="40"/>
      <c r="M229" s="227"/>
      <c r="N229" s="228"/>
      <c r="O229" s="87"/>
      <c r="P229" s="87"/>
      <c r="Q229" s="87"/>
      <c r="R229" s="87"/>
      <c r="S229" s="87"/>
      <c r="T229" s="88"/>
      <c r="U229" s="34"/>
      <c r="V229" s="34"/>
      <c r="W229" s="34"/>
      <c r="X229" s="34"/>
      <c r="Y229" s="34"/>
      <c r="Z229" s="34"/>
      <c r="AA229" s="34"/>
      <c r="AB229" s="34"/>
      <c r="AC229" s="34"/>
      <c r="AD229" s="34"/>
      <c r="AE229" s="34"/>
      <c r="AT229" s="13" t="s">
        <v>340</v>
      </c>
      <c r="AU229" s="13" t="s">
        <v>76</v>
      </c>
    </row>
    <row r="230" s="10" customFormat="1">
      <c r="A230" s="10"/>
      <c r="B230" s="230"/>
      <c r="C230" s="231"/>
      <c r="D230" s="225" t="s">
        <v>203</v>
      </c>
      <c r="E230" s="232" t="s">
        <v>1</v>
      </c>
      <c r="F230" s="233" t="s">
        <v>1451</v>
      </c>
      <c r="G230" s="231"/>
      <c r="H230" s="234">
        <v>627.44000000000005</v>
      </c>
      <c r="I230" s="235"/>
      <c r="J230" s="231"/>
      <c r="K230" s="231"/>
      <c r="L230" s="236"/>
      <c r="M230" s="237"/>
      <c r="N230" s="238"/>
      <c r="O230" s="238"/>
      <c r="P230" s="238"/>
      <c r="Q230" s="238"/>
      <c r="R230" s="238"/>
      <c r="S230" s="238"/>
      <c r="T230" s="239"/>
      <c r="U230" s="10"/>
      <c r="V230" s="10"/>
      <c r="W230" s="10"/>
      <c r="X230" s="10"/>
      <c r="Y230" s="10"/>
      <c r="Z230" s="10"/>
      <c r="AA230" s="10"/>
      <c r="AB230" s="10"/>
      <c r="AC230" s="10"/>
      <c r="AD230" s="10"/>
      <c r="AE230" s="10"/>
      <c r="AT230" s="240" t="s">
        <v>203</v>
      </c>
      <c r="AU230" s="240" t="s">
        <v>76</v>
      </c>
      <c r="AV230" s="10" t="s">
        <v>85</v>
      </c>
      <c r="AW230" s="10" t="s">
        <v>32</v>
      </c>
      <c r="AX230" s="10" t="s">
        <v>83</v>
      </c>
      <c r="AY230" s="240" t="s">
        <v>197</v>
      </c>
    </row>
    <row r="231" s="2" customFormat="1" ht="16.5" customHeight="1">
      <c r="A231" s="34"/>
      <c r="B231" s="35"/>
      <c r="C231" s="211" t="s">
        <v>369</v>
      </c>
      <c r="D231" s="211" t="s">
        <v>192</v>
      </c>
      <c r="E231" s="212" t="s">
        <v>541</v>
      </c>
      <c r="F231" s="213" t="s">
        <v>542</v>
      </c>
      <c r="G231" s="214" t="s">
        <v>307</v>
      </c>
      <c r="H231" s="215">
        <v>6</v>
      </c>
      <c r="I231" s="216"/>
      <c r="J231" s="217">
        <f>ROUND(I231*H231,2)</f>
        <v>0</v>
      </c>
      <c r="K231" s="218"/>
      <c r="L231" s="40"/>
      <c r="M231" s="219" t="s">
        <v>1</v>
      </c>
      <c r="N231" s="220" t="s">
        <v>41</v>
      </c>
      <c r="O231" s="87"/>
      <c r="P231" s="221">
        <f>O231*H231</f>
        <v>0</v>
      </c>
      <c r="Q231" s="221">
        <v>0</v>
      </c>
      <c r="R231" s="221">
        <f>Q231*H231</f>
        <v>0</v>
      </c>
      <c r="S231" s="221">
        <v>0</v>
      </c>
      <c r="T231" s="222">
        <f>S231*H231</f>
        <v>0</v>
      </c>
      <c r="U231" s="34"/>
      <c r="V231" s="34"/>
      <c r="W231" s="34"/>
      <c r="X231" s="34"/>
      <c r="Y231" s="34"/>
      <c r="Z231" s="34"/>
      <c r="AA231" s="34"/>
      <c r="AB231" s="34"/>
      <c r="AC231" s="34"/>
      <c r="AD231" s="34"/>
      <c r="AE231" s="34"/>
      <c r="AR231" s="223" t="s">
        <v>196</v>
      </c>
      <c r="AT231" s="223" t="s">
        <v>192</v>
      </c>
      <c r="AU231" s="223" t="s">
        <v>76</v>
      </c>
      <c r="AY231" s="13" t="s">
        <v>197</v>
      </c>
      <c r="BE231" s="224">
        <f>IF(N231="základní",J231,0)</f>
        <v>0</v>
      </c>
      <c r="BF231" s="224">
        <f>IF(N231="snížená",J231,0)</f>
        <v>0</v>
      </c>
      <c r="BG231" s="224">
        <f>IF(N231="zákl. přenesená",J231,0)</f>
        <v>0</v>
      </c>
      <c r="BH231" s="224">
        <f>IF(N231="sníž. přenesená",J231,0)</f>
        <v>0</v>
      </c>
      <c r="BI231" s="224">
        <f>IF(N231="nulová",J231,0)</f>
        <v>0</v>
      </c>
      <c r="BJ231" s="13" t="s">
        <v>83</v>
      </c>
      <c r="BK231" s="224">
        <f>ROUND(I231*H231,2)</f>
        <v>0</v>
      </c>
      <c r="BL231" s="13" t="s">
        <v>196</v>
      </c>
      <c r="BM231" s="223" t="s">
        <v>1452</v>
      </c>
    </row>
    <row r="232" s="2" customFormat="1">
      <c r="A232" s="34"/>
      <c r="B232" s="35"/>
      <c r="C232" s="36"/>
      <c r="D232" s="225" t="s">
        <v>199</v>
      </c>
      <c r="E232" s="36"/>
      <c r="F232" s="226" t="s">
        <v>544</v>
      </c>
      <c r="G232" s="36"/>
      <c r="H232" s="36"/>
      <c r="I232" s="150"/>
      <c r="J232" s="36"/>
      <c r="K232" s="36"/>
      <c r="L232" s="40"/>
      <c r="M232" s="227"/>
      <c r="N232" s="228"/>
      <c r="O232" s="87"/>
      <c r="P232" s="87"/>
      <c r="Q232" s="87"/>
      <c r="R232" s="87"/>
      <c r="S232" s="87"/>
      <c r="T232" s="88"/>
      <c r="U232" s="34"/>
      <c r="V232" s="34"/>
      <c r="W232" s="34"/>
      <c r="X232" s="34"/>
      <c r="Y232" s="34"/>
      <c r="Z232" s="34"/>
      <c r="AA232" s="34"/>
      <c r="AB232" s="34"/>
      <c r="AC232" s="34"/>
      <c r="AD232" s="34"/>
      <c r="AE232" s="34"/>
      <c r="AT232" s="13" t="s">
        <v>199</v>
      </c>
      <c r="AU232" s="13" t="s">
        <v>76</v>
      </c>
    </row>
    <row r="233" s="2" customFormat="1">
      <c r="A233" s="34"/>
      <c r="B233" s="35"/>
      <c r="C233" s="36"/>
      <c r="D233" s="225" t="s">
        <v>340</v>
      </c>
      <c r="E233" s="36"/>
      <c r="F233" s="229" t="s">
        <v>1441</v>
      </c>
      <c r="G233" s="36"/>
      <c r="H233" s="36"/>
      <c r="I233" s="150"/>
      <c r="J233" s="36"/>
      <c r="K233" s="36"/>
      <c r="L233" s="40"/>
      <c r="M233" s="227"/>
      <c r="N233" s="228"/>
      <c r="O233" s="87"/>
      <c r="P233" s="87"/>
      <c r="Q233" s="87"/>
      <c r="R233" s="87"/>
      <c r="S233" s="87"/>
      <c r="T233" s="88"/>
      <c r="U233" s="34"/>
      <c r="V233" s="34"/>
      <c r="W233" s="34"/>
      <c r="X233" s="34"/>
      <c r="Y233" s="34"/>
      <c r="Z233" s="34"/>
      <c r="AA233" s="34"/>
      <c r="AB233" s="34"/>
      <c r="AC233" s="34"/>
      <c r="AD233" s="34"/>
      <c r="AE233" s="34"/>
      <c r="AT233" s="13" t="s">
        <v>340</v>
      </c>
      <c r="AU233" s="13" t="s">
        <v>76</v>
      </c>
    </row>
    <row r="234" s="2" customFormat="1">
      <c r="A234" s="34"/>
      <c r="B234" s="35"/>
      <c r="C234" s="36"/>
      <c r="D234" s="225" t="s">
        <v>201</v>
      </c>
      <c r="E234" s="36"/>
      <c r="F234" s="229" t="s">
        <v>538</v>
      </c>
      <c r="G234" s="36"/>
      <c r="H234" s="36"/>
      <c r="I234" s="150"/>
      <c r="J234" s="36"/>
      <c r="K234" s="36"/>
      <c r="L234" s="40"/>
      <c r="M234" s="227"/>
      <c r="N234" s="228"/>
      <c r="O234" s="87"/>
      <c r="P234" s="87"/>
      <c r="Q234" s="87"/>
      <c r="R234" s="87"/>
      <c r="S234" s="87"/>
      <c r="T234" s="88"/>
      <c r="U234" s="34"/>
      <c r="V234" s="34"/>
      <c r="W234" s="34"/>
      <c r="X234" s="34"/>
      <c r="Y234" s="34"/>
      <c r="Z234" s="34"/>
      <c r="AA234" s="34"/>
      <c r="AB234" s="34"/>
      <c r="AC234" s="34"/>
      <c r="AD234" s="34"/>
      <c r="AE234" s="34"/>
      <c r="AT234" s="13" t="s">
        <v>201</v>
      </c>
      <c r="AU234" s="13" t="s">
        <v>76</v>
      </c>
    </row>
    <row r="235" s="10" customFormat="1">
      <c r="A235" s="10"/>
      <c r="B235" s="230"/>
      <c r="C235" s="231"/>
      <c r="D235" s="225" t="s">
        <v>203</v>
      </c>
      <c r="E235" s="232" t="s">
        <v>1</v>
      </c>
      <c r="F235" s="233" t="s">
        <v>1453</v>
      </c>
      <c r="G235" s="231"/>
      <c r="H235" s="234">
        <v>6</v>
      </c>
      <c r="I235" s="235"/>
      <c r="J235" s="231"/>
      <c r="K235" s="231"/>
      <c r="L235" s="236"/>
      <c r="M235" s="237"/>
      <c r="N235" s="238"/>
      <c r="O235" s="238"/>
      <c r="P235" s="238"/>
      <c r="Q235" s="238"/>
      <c r="R235" s="238"/>
      <c r="S235" s="238"/>
      <c r="T235" s="239"/>
      <c r="U235" s="10"/>
      <c r="V235" s="10"/>
      <c r="W235" s="10"/>
      <c r="X235" s="10"/>
      <c r="Y235" s="10"/>
      <c r="Z235" s="10"/>
      <c r="AA235" s="10"/>
      <c r="AB235" s="10"/>
      <c r="AC235" s="10"/>
      <c r="AD235" s="10"/>
      <c r="AE235" s="10"/>
      <c r="AT235" s="240" t="s">
        <v>203</v>
      </c>
      <c r="AU235" s="240" t="s">
        <v>76</v>
      </c>
      <c r="AV235" s="10" t="s">
        <v>85</v>
      </c>
      <c r="AW235" s="10" t="s">
        <v>32</v>
      </c>
      <c r="AX235" s="10" t="s">
        <v>83</v>
      </c>
      <c r="AY235" s="240" t="s">
        <v>197</v>
      </c>
    </row>
    <row r="236" s="2" customFormat="1" ht="16.5" customHeight="1">
      <c r="A236" s="34"/>
      <c r="B236" s="35"/>
      <c r="C236" s="211" t="s">
        <v>375</v>
      </c>
      <c r="D236" s="211" t="s">
        <v>192</v>
      </c>
      <c r="E236" s="212" t="s">
        <v>547</v>
      </c>
      <c r="F236" s="213" t="s">
        <v>548</v>
      </c>
      <c r="G236" s="214" t="s">
        <v>209</v>
      </c>
      <c r="H236" s="215">
        <v>3</v>
      </c>
      <c r="I236" s="216"/>
      <c r="J236" s="217">
        <f>ROUND(I236*H236,2)</f>
        <v>0</v>
      </c>
      <c r="K236" s="218"/>
      <c r="L236" s="40"/>
      <c r="M236" s="219" t="s">
        <v>1</v>
      </c>
      <c r="N236" s="220" t="s">
        <v>41</v>
      </c>
      <c r="O236" s="87"/>
      <c r="P236" s="221">
        <f>O236*H236</f>
        <v>0</v>
      </c>
      <c r="Q236" s="221">
        <v>0</v>
      </c>
      <c r="R236" s="221">
        <f>Q236*H236</f>
        <v>0</v>
      </c>
      <c r="S236" s="221">
        <v>0</v>
      </c>
      <c r="T236" s="222">
        <f>S236*H236</f>
        <v>0</v>
      </c>
      <c r="U236" s="34"/>
      <c r="V236" s="34"/>
      <c r="W236" s="34"/>
      <c r="X236" s="34"/>
      <c r="Y236" s="34"/>
      <c r="Z236" s="34"/>
      <c r="AA236" s="34"/>
      <c r="AB236" s="34"/>
      <c r="AC236" s="34"/>
      <c r="AD236" s="34"/>
      <c r="AE236" s="34"/>
      <c r="AR236" s="223" t="s">
        <v>196</v>
      </c>
      <c r="AT236" s="223" t="s">
        <v>192</v>
      </c>
      <c r="AU236" s="223" t="s">
        <v>76</v>
      </c>
      <c r="AY236" s="13" t="s">
        <v>197</v>
      </c>
      <c r="BE236" s="224">
        <f>IF(N236="základní",J236,0)</f>
        <v>0</v>
      </c>
      <c r="BF236" s="224">
        <f>IF(N236="snížená",J236,0)</f>
        <v>0</v>
      </c>
      <c r="BG236" s="224">
        <f>IF(N236="zákl. přenesená",J236,0)</f>
        <v>0</v>
      </c>
      <c r="BH236" s="224">
        <f>IF(N236="sníž. přenesená",J236,0)</f>
        <v>0</v>
      </c>
      <c r="BI236" s="224">
        <f>IF(N236="nulová",J236,0)</f>
        <v>0</v>
      </c>
      <c r="BJ236" s="13" t="s">
        <v>83</v>
      </c>
      <c r="BK236" s="224">
        <f>ROUND(I236*H236,2)</f>
        <v>0</v>
      </c>
      <c r="BL236" s="13" t="s">
        <v>196</v>
      </c>
      <c r="BM236" s="223" t="s">
        <v>1454</v>
      </c>
    </row>
    <row r="237" s="2" customFormat="1">
      <c r="A237" s="34"/>
      <c r="B237" s="35"/>
      <c r="C237" s="36"/>
      <c r="D237" s="225" t="s">
        <v>199</v>
      </c>
      <c r="E237" s="36"/>
      <c r="F237" s="226" t="s">
        <v>550</v>
      </c>
      <c r="G237" s="36"/>
      <c r="H237" s="36"/>
      <c r="I237" s="150"/>
      <c r="J237" s="36"/>
      <c r="K237" s="36"/>
      <c r="L237" s="40"/>
      <c r="M237" s="227"/>
      <c r="N237" s="228"/>
      <c r="O237" s="87"/>
      <c r="P237" s="87"/>
      <c r="Q237" s="87"/>
      <c r="R237" s="87"/>
      <c r="S237" s="87"/>
      <c r="T237" s="88"/>
      <c r="U237" s="34"/>
      <c r="V237" s="34"/>
      <c r="W237" s="34"/>
      <c r="X237" s="34"/>
      <c r="Y237" s="34"/>
      <c r="Z237" s="34"/>
      <c r="AA237" s="34"/>
      <c r="AB237" s="34"/>
      <c r="AC237" s="34"/>
      <c r="AD237" s="34"/>
      <c r="AE237" s="34"/>
      <c r="AT237" s="13" t="s">
        <v>199</v>
      </c>
      <c r="AU237" s="13" t="s">
        <v>76</v>
      </c>
    </row>
    <row r="238" s="2" customFormat="1">
      <c r="A238" s="34"/>
      <c r="B238" s="35"/>
      <c r="C238" s="36"/>
      <c r="D238" s="225" t="s">
        <v>340</v>
      </c>
      <c r="E238" s="36"/>
      <c r="F238" s="229" t="s">
        <v>1441</v>
      </c>
      <c r="G238" s="36"/>
      <c r="H238" s="36"/>
      <c r="I238" s="150"/>
      <c r="J238" s="36"/>
      <c r="K238" s="36"/>
      <c r="L238" s="40"/>
      <c r="M238" s="227"/>
      <c r="N238" s="228"/>
      <c r="O238" s="87"/>
      <c r="P238" s="87"/>
      <c r="Q238" s="87"/>
      <c r="R238" s="87"/>
      <c r="S238" s="87"/>
      <c r="T238" s="88"/>
      <c r="U238" s="34"/>
      <c r="V238" s="34"/>
      <c r="W238" s="34"/>
      <c r="X238" s="34"/>
      <c r="Y238" s="34"/>
      <c r="Z238" s="34"/>
      <c r="AA238" s="34"/>
      <c r="AB238" s="34"/>
      <c r="AC238" s="34"/>
      <c r="AD238" s="34"/>
      <c r="AE238" s="34"/>
      <c r="AT238" s="13" t="s">
        <v>340</v>
      </c>
      <c r="AU238" s="13" t="s">
        <v>76</v>
      </c>
    </row>
    <row r="239" s="2" customFormat="1">
      <c r="A239" s="34"/>
      <c r="B239" s="35"/>
      <c r="C239" s="36"/>
      <c r="D239" s="225" t="s">
        <v>201</v>
      </c>
      <c r="E239" s="36"/>
      <c r="F239" s="229" t="s">
        <v>551</v>
      </c>
      <c r="G239" s="36"/>
      <c r="H239" s="36"/>
      <c r="I239" s="150"/>
      <c r="J239" s="36"/>
      <c r="K239" s="36"/>
      <c r="L239" s="40"/>
      <c r="M239" s="227"/>
      <c r="N239" s="228"/>
      <c r="O239" s="87"/>
      <c r="P239" s="87"/>
      <c r="Q239" s="87"/>
      <c r="R239" s="87"/>
      <c r="S239" s="87"/>
      <c r="T239" s="88"/>
      <c r="U239" s="34"/>
      <c r="V239" s="34"/>
      <c r="W239" s="34"/>
      <c r="X239" s="34"/>
      <c r="Y239" s="34"/>
      <c r="Z239" s="34"/>
      <c r="AA239" s="34"/>
      <c r="AB239" s="34"/>
      <c r="AC239" s="34"/>
      <c r="AD239" s="34"/>
      <c r="AE239" s="34"/>
      <c r="AT239" s="13" t="s">
        <v>201</v>
      </c>
      <c r="AU239" s="13" t="s">
        <v>76</v>
      </c>
    </row>
    <row r="240" s="10" customFormat="1">
      <c r="A240" s="10"/>
      <c r="B240" s="230"/>
      <c r="C240" s="231"/>
      <c r="D240" s="225" t="s">
        <v>203</v>
      </c>
      <c r="E240" s="232" t="s">
        <v>1</v>
      </c>
      <c r="F240" s="233" t="s">
        <v>214</v>
      </c>
      <c r="G240" s="231"/>
      <c r="H240" s="234">
        <v>3</v>
      </c>
      <c r="I240" s="235"/>
      <c r="J240" s="231"/>
      <c r="K240" s="231"/>
      <c r="L240" s="236"/>
      <c r="M240" s="237"/>
      <c r="N240" s="238"/>
      <c r="O240" s="238"/>
      <c r="P240" s="238"/>
      <c r="Q240" s="238"/>
      <c r="R240" s="238"/>
      <c r="S240" s="238"/>
      <c r="T240" s="239"/>
      <c r="U240" s="10"/>
      <c r="V240" s="10"/>
      <c r="W240" s="10"/>
      <c r="X240" s="10"/>
      <c r="Y240" s="10"/>
      <c r="Z240" s="10"/>
      <c r="AA240" s="10"/>
      <c r="AB240" s="10"/>
      <c r="AC240" s="10"/>
      <c r="AD240" s="10"/>
      <c r="AE240" s="10"/>
      <c r="AT240" s="240" t="s">
        <v>203</v>
      </c>
      <c r="AU240" s="240" t="s">
        <v>76</v>
      </c>
      <c r="AV240" s="10" t="s">
        <v>85</v>
      </c>
      <c r="AW240" s="10" t="s">
        <v>32</v>
      </c>
      <c r="AX240" s="10" t="s">
        <v>83</v>
      </c>
      <c r="AY240" s="240" t="s">
        <v>197</v>
      </c>
    </row>
    <row r="241" s="2" customFormat="1" ht="21.75" customHeight="1">
      <c r="A241" s="34"/>
      <c r="B241" s="35"/>
      <c r="C241" s="211" t="s">
        <v>380</v>
      </c>
      <c r="D241" s="211" t="s">
        <v>192</v>
      </c>
      <c r="E241" s="212" t="s">
        <v>1455</v>
      </c>
      <c r="F241" s="213" t="s">
        <v>1456</v>
      </c>
      <c r="G241" s="214" t="s">
        <v>307</v>
      </c>
      <c r="H241" s="215">
        <v>3.23</v>
      </c>
      <c r="I241" s="216"/>
      <c r="J241" s="217">
        <f>ROUND(I241*H241,2)</f>
        <v>0</v>
      </c>
      <c r="K241" s="218"/>
      <c r="L241" s="40"/>
      <c r="M241" s="219" t="s">
        <v>1</v>
      </c>
      <c r="N241" s="220" t="s">
        <v>41</v>
      </c>
      <c r="O241" s="87"/>
      <c r="P241" s="221">
        <f>O241*H241</f>
        <v>0</v>
      </c>
      <c r="Q241" s="221">
        <v>0</v>
      </c>
      <c r="R241" s="221">
        <f>Q241*H241</f>
        <v>0</v>
      </c>
      <c r="S241" s="221">
        <v>0</v>
      </c>
      <c r="T241" s="222">
        <f>S241*H241</f>
        <v>0</v>
      </c>
      <c r="U241" s="34"/>
      <c r="V241" s="34"/>
      <c r="W241" s="34"/>
      <c r="X241" s="34"/>
      <c r="Y241" s="34"/>
      <c r="Z241" s="34"/>
      <c r="AA241" s="34"/>
      <c r="AB241" s="34"/>
      <c r="AC241" s="34"/>
      <c r="AD241" s="34"/>
      <c r="AE241" s="34"/>
      <c r="AR241" s="223" t="s">
        <v>503</v>
      </c>
      <c r="AT241" s="223" t="s">
        <v>192</v>
      </c>
      <c r="AU241" s="223" t="s">
        <v>76</v>
      </c>
      <c r="AY241" s="13" t="s">
        <v>197</v>
      </c>
      <c r="BE241" s="224">
        <f>IF(N241="základní",J241,0)</f>
        <v>0</v>
      </c>
      <c r="BF241" s="224">
        <f>IF(N241="snížená",J241,0)</f>
        <v>0</v>
      </c>
      <c r="BG241" s="224">
        <f>IF(N241="zákl. přenesená",J241,0)</f>
        <v>0</v>
      </c>
      <c r="BH241" s="224">
        <f>IF(N241="sníž. přenesená",J241,0)</f>
        <v>0</v>
      </c>
      <c r="BI241" s="224">
        <f>IF(N241="nulová",J241,0)</f>
        <v>0</v>
      </c>
      <c r="BJ241" s="13" t="s">
        <v>83</v>
      </c>
      <c r="BK241" s="224">
        <f>ROUND(I241*H241,2)</f>
        <v>0</v>
      </c>
      <c r="BL241" s="13" t="s">
        <v>503</v>
      </c>
      <c r="BM241" s="223" t="s">
        <v>1457</v>
      </c>
    </row>
    <row r="242" s="2" customFormat="1">
      <c r="A242" s="34"/>
      <c r="B242" s="35"/>
      <c r="C242" s="36"/>
      <c r="D242" s="225" t="s">
        <v>199</v>
      </c>
      <c r="E242" s="36"/>
      <c r="F242" s="226" t="s">
        <v>1458</v>
      </c>
      <c r="G242" s="36"/>
      <c r="H242" s="36"/>
      <c r="I242" s="150"/>
      <c r="J242" s="36"/>
      <c r="K242" s="36"/>
      <c r="L242" s="40"/>
      <c r="M242" s="227"/>
      <c r="N242" s="228"/>
      <c r="O242" s="87"/>
      <c r="P242" s="87"/>
      <c r="Q242" s="87"/>
      <c r="R242" s="87"/>
      <c r="S242" s="87"/>
      <c r="T242" s="88"/>
      <c r="U242" s="34"/>
      <c r="V242" s="34"/>
      <c r="W242" s="34"/>
      <c r="X242" s="34"/>
      <c r="Y242" s="34"/>
      <c r="Z242" s="34"/>
      <c r="AA242" s="34"/>
      <c r="AB242" s="34"/>
      <c r="AC242" s="34"/>
      <c r="AD242" s="34"/>
      <c r="AE242" s="34"/>
      <c r="AT242" s="13" t="s">
        <v>199</v>
      </c>
      <c r="AU242" s="13" t="s">
        <v>76</v>
      </c>
    </row>
    <row r="243" s="2" customFormat="1">
      <c r="A243" s="34"/>
      <c r="B243" s="35"/>
      <c r="C243" s="36"/>
      <c r="D243" s="225" t="s">
        <v>340</v>
      </c>
      <c r="E243" s="36"/>
      <c r="F243" s="229" t="s">
        <v>525</v>
      </c>
      <c r="G243" s="36"/>
      <c r="H243" s="36"/>
      <c r="I243" s="150"/>
      <c r="J243" s="36"/>
      <c r="K243" s="36"/>
      <c r="L243" s="40"/>
      <c r="M243" s="227"/>
      <c r="N243" s="228"/>
      <c r="O243" s="87"/>
      <c r="P243" s="87"/>
      <c r="Q243" s="87"/>
      <c r="R243" s="87"/>
      <c r="S243" s="87"/>
      <c r="T243" s="88"/>
      <c r="U243" s="34"/>
      <c r="V243" s="34"/>
      <c r="W243" s="34"/>
      <c r="X243" s="34"/>
      <c r="Y243" s="34"/>
      <c r="Z243" s="34"/>
      <c r="AA243" s="34"/>
      <c r="AB243" s="34"/>
      <c r="AC243" s="34"/>
      <c r="AD243" s="34"/>
      <c r="AE243" s="34"/>
      <c r="AT243" s="13" t="s">
        <v>340</v>
      </c>
      <c r="AU243" s="13" t="s">
        <v>76</v>
      </c>
    </row>
    <row r="244" s="10" customFormat="1">
      <c r="A244" s="10"/>
      <c r="B244" s="230"/>
      <c r="C244" s="231"/>
      <c r="D244" s="225" t="s">
        <v>203</v>
      </c>
      <c r="E244" s="232" t="s">
        <v>1</v>
      </c>
      <c r="F244" s="233" t="s">
        <v>1459</v>
      </c>
      <c r="G244" s="231"/>
      <c r="H244" s="234">
        <v>3.23</v>
      </c>
      <c r="I244" s="235"/>
      <c r="J244" s="231"/>
      <c r="K244" s="231"/>
      <c r="L244" s="236"/>
      <c r="M244" s="267"/>
      <c r="N244" s="268"/>
      <c r="O244" s="268"/>
      <c r="P244" s="268"/>
      <c r="Q244" s="268"/>
      <c r="R244" s="268"/>
      <c r="S244" s="268"/>
      <c r="T244" s="269"/>
      <c r="U244" s="10"/>
      <c r="V244" s="10"/>
      <c r="W244" s="10"/>
      <c r="X244" s="10"/>
      <c r="Y244" s="10"/>
      <c r="Z244" s="10"/>
      <c r="AA244" s="10"/>
      <c r="AB244" s="10"/>
      <c r="AC244" s="10"/>
      <c r="AD244" s="10"/>
      <c r="AE244" s="10"/>
      <c r="AT244" s="240" t="s">
        <v>203</v>
      </c>
      <c r="AU244" s="240" t="s">
        <v>76</v>
      </c>
      <c r="AV244" s="10" t="s">
        <v>85</v>
      </c>
      <c r="AW244" s="10" t="s">
        <v>32</v>
      </c>
      <c r="AX244" s="10" t="s">
        <v>83</v>
      </c>
      <c r="AY244" s="240" t="s">
        <v>197</v>
      </c>
    </row>
    <row r="245" s="2" customFormat="1" ht="6.96" customHeight="1">
      <c r="A245" s="34"/>
      <c r="B245" s="62"/>
      <c r="C245" s="63"/>
      <c r="D245" s="63"/>
      <c r="E245" s="63"/>
      <c r="F245" s="63"/>
      <c r="G245" s="63"/>
      <c r="H245" s="63"/>
      <c r="I245" s="188"/>
      <c r="J245" s="63"/>
      <c r="K245" s="63"/>
      <c r="L245" s="40"/>
      <c r="M245" s="34"/>
      <c r="O245" s="34"/>
      <c r="P245" s="34"/>
      <c r="Q245" s="34"/>
      <c r="R245" s="34"/>
      <c r="S245" s="34"/>
      <c r="T245" s="34"/>
      <c r="U245" s="34"/>
      <c r="V245" s="34"/>
      <c r="W245" s="34"/>
      <c r="X245" s="34"/>
      <c r="Y245" s="34"/>
      <c r="Z245" s="34"/>
      <c r="AA245" s="34"/>
      <c r="AB245" s="34"/>
      <c r="AC245" s="34"/>
      <c r="AD245" s="34"/>
      <c r="AE245" s="34"/>
    </row>
  </sheetData>
  <sheetProtection sheet="1" autoFilter="0" formatColumns="0" formatRows="0" objects="1" scenarios="1" spinCount="100000" saltValue="LzQqz09HuiCrDKAdp8bfk2EkzhycSwJAmsJ3TeCPbhbimIlr/bjCxcTxJaW+B34w4vuTKQcwvs94SVEfrC9afg==" hashValue="5HQZDkxZPoFQLWwSrGiEtO6HagRq4Fz9Qix2ZrP0MAtCjRHm6ZSBpAEsKQO4Vr5mdDkfOJ7VU+ngPY5axfC7/Q==" algorithmName="SHA-512" password="CC35"/>
  <autoFilter ref="C119:K244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08:H108"/>
    <mergeCell ref="E110:H110"/>
    <mergeCell ref="E112:H112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" style="1" customWidth="1"/>
    <col min="8" max="8" width="11.5" style="1" customWidth="1"/>
    <col min="9" max="9" width="20.16016" style="142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42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3" t="s">
        <v>128</v>
      </c>
    </row>
    <row r="3" s="1" customFormat="1" ht="6.96" customHeight="1">
      <c r="B3" s="143"/>
      <c r="C3" s="144"/>
      <c r="D3" s="144"/>
      <c r="E3" s="144"/>
      <c r="F3" s="144"/>
      <c r="G3" s="144"/>
      <c r="H3" s="144"/>
      <c r="I3" s="145"/>
      <c r="J3" s="144"/>
      <c r="K3" s="144"/>
      <c r="L3" s="16"/>
      <c r="AT3" s="13" t="s">
        <v>85</v>
      </c>
    </row>
    <row r="4" s="1" customFormat="1" ht="24.96" customHeight="1">
      <c r="B4" s="16"/>
      <c r="D4" s="146" t="s">
        <v>169</v>
      </c>
      <c r="I4" s="142"/>
      <c r="L4" s="16"/>
      <c r="M4" s="147" t="s">
        <v>10</v>
      </c>
      <c r="AT4" s="13" t="s">
        <v>4</v>
      </c>
    </row>
    <row r="5" s="1" customFormat="1" ht="6.96" customHeight="1">
      <c r="B5" s="16"/>
      <c r="I5" s="142"/>
      <c r="L5" s="16"/>
    </row>
    <row r="6" s="1" customFormat="1" ht="12" customHeight="1">
      <c r="B6" s="16"/>
      <c r="D6" s="148" t="s">
        <v>16</v>
      </c>
      <c r="I6" s="142"/>
      <c r="L6" s="16"/>
    </row>
    <row r="7" s="1" customFormat="1" ht="16.5" customHeight="1">
      <c r="B7" s="16"/>
      <c r="E7" s="149" t="str">
        <f>'Rekapitulace stavby'!K6</f>
        <v xml:space="preserve">Oprava kolejí a výhybek v uzlu Plzeň a na trati  Plzeň - Blatno</v>
      </c>
      <c r="F7" s="148"/>
      <c r="G7" s="148"/>
      <c r="H7" s="148"/>
      <c r="I7" s="142"/>
      <c r="L7" s="16"/>
    </row>
    <row r="8" s="1" customFormat="1" ht="12" customHeight="1">
      <c r="B8" s="16"/>
      <c r="D8" s="148" t="s">
        <v>170</v>
      </c>
      <c r="I8" s="142"/>
      <c r="L8" s="16"/>
    </row>
    <row r="9" s="2" customFormat="1" ht="16.5" customHeight="1">
      <c r="A9" s="34"/>
      <c r="B9" s="40"/>
      <c r="C9" s="34"/>
      <c r="D9" s="34"/>
      <c r="E9" s="149" t="s">
        <v>1360</v>
      </c>
      <c r="F9" s="34"/>
      <c r="G9" s="34"/>
      <c r="H9" s="34"/>
      <c r="I9" s="150"/>
      <c r="J9" s="34"/>
      <c r="K9" s="34"/>
      <c r="L9" s="59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 ht="12" customHeight="1">
      <c r="A10" s="34"/>
      <c r="B10" s="40"/>
      <c r="C10" s="34"/>
      <c r="D10" s="148" t="s">
        <v>172</v>
      </c>
      <c r="E10" s="34"/>
      <c r="F10" s="34"/>
      <c r="G10" s="34"/>
      <c r="H10" s="34"/>
      <c r="I10" s="150"/>
      <c r="J10" s="34"/>
      <c r="K10" s="34"/>
      <c r="L10" s="59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6.5" customHeight="1">
      <c r="A11" s="34"/>
      <c r="B11" s="40"/>
      <c r="C11" s="34"/>
      <c r="D11" s="34"/>
      <c r="E11" s="151" t="s">
        <v>1460</v>
      </c>
      <c r="F11" s="34"/>
      <c r="G11" s="34"/>
      <c r="H11" s="34"/>
      <c r="I11" s="150"/>
      <c r="J11" s="34"/>
      <c r="K11" s="34"/>
      <c r="L11" s="59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>
      <c r="A12" s="34"/>
      <c r="B12" s="40"/>
      <c r="C12" s="34"/>
      <c r="D12" s="34"/>
      <c r="E12" s="34"/>
      <c r="F12" s="34"/>
      <c r="G12" s="34"/>
      <c r="H12" s="34"/>
      <c r="I12" s="150"/>
      <c r="J12" s="34"/>
      <c r="K12" s="34"/>
      <c r="L12" s="59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2" customHeight="1">
      <c r="A13" s="34"/>
      <c r="B13" s="40"/>
      <c r="C13" s="34"/>
      <c r="D13" s="148" t="s">
        <v>18</v>
      </c>
      <c r="E13" s="34"/>
      <c r="F13" s="137" t="s">
        <v>1</v>
      </c>
      <c r="G13" s="34"/>
      <c r="H13" s="34"/>
      <c r="I13" s="152" t="s">
        <v>19</v>
      </c>
      <c r="J13" s="137" t="s">
        <v>1</v>
      </c>
      <c r="K13" s="34"/>
      <c r="L13" s="59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40"/>
      <c r="C14" s="34"/>
      <c r="D14" s="148" t="s">
        <v>20</v>
      </c>
      <c r="E14" s="34"/>
      <c r="F14" s="137" t="s">
        <v>21</v>
      </c>
      <c r="G14" s="34"/>
      <c r="H14" s="34"/>
      <c r="I14" s="152" t="s">
        <v>22</v>
      </c>
      <c r="J14" s="153" t="str">
        <f>'Rekapitulace stavby'!AN8</f>
        <v>8. 1. 2020</v>
      </c>
      <c r="K14" s="34"/>
      <c r="L14" s="59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0.8" customHeight="1">
      <c r="A15" s="34"/>
      <c r="B15" s="40"/>
      <c r="C15" s="34"/>
      <c r="D15" s="34"/>
      <c r="E15" s="34"/>
      <c r="F15" s="34"/>
      <c r="G15" s="34"/>
      <c r="H15" s="34"/>
      <c r="I15" s="150"/>
      <c r="J15" s="34"/>
      <c r="K15" s="34"/>
      <c r="L15" s="59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12" customHeight="1">
      <c r="A16" s="34"/>
      <c r="B16" s="40"/>
      <c r="C16" s="34"/>
      <c r="D16" s="148" t="s">
        <v>24</v>
      </c>
      <c r="E16" s="34"/>
      <c r="F16" s="34"/>
      <c r="G16" s="34"/>
      <c r="H16" s="34"/>
      <c r="I16" s="152" t="s">
        <v>25</v>
      </c>
      <c r="J16" s="137" t="s">
        <v>1</v>
      </c>
      <c r="K16" s="34"/>
      <c r="L16" s="59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8" customHeight="1">
      <c r="A17" s="34"/>
      <c r="B17" s="40"/>
      <c r="C17" s="34"/>
      <c r="D17" s="34"/>
      <c r="E17" s="137" t="s">
        <v>26</v>
      </c>
      <c r="F17" s="34"/>
      <c r="G17" s="34"/>
      <c r="H17" s="34"/>
      <c r="I17" s="152" t="s">
        <v>27</v>
      </c>
      <c r="J17" s="137" t="s">
        <v>1</v>
      </c>
      <c r="K17" s="34"/>
      <c r="L17" s="59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6.96" customHeight="1">
      <c r="A18" s="34"/>
      <c r="B18" s="40"/>
      <c r="C18" s="34"/>
      <c r="D18" s="34"/>
      <c r="E18" s="34"/>
      <c r="F18" s="34"/>
      <c r="G18" s="34"/>
      <c r="H18" s="34"/>
      <c r="I18" s="150"/>
      <c r="J18" s="34"/>
      <c r="K18" s="34"/>
      <c r="L18" s="59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12" customHeight="1">
      <c r="A19" s="34"/>
      <c r="B19" s="40"/>
      <c r="C19" s="34"/>
      <c r="D19" s="148" t="s">
        <v>28</v>
      </c>
      <c r="E19" s="34"/>
      <c r="F19" s="34"/>
      <c r="G19" s="34"/>
      <c r="H19" s="34"/>
      <c r="I19" s="152" t="s">
        <v>25</v>
      </c>
      <c r="J19" s="29" t="str">
        <f>'Rekapitulace stavby'!AN13</f>
        <v>Vyplň údaj</v>
      </c>
      <c r="K19" s="34"/>
      <c r="L19" s="59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8" customHeight="1">
      <c r="A20" s="34"/>
      <c r="B20" s="40"/>
      <c r="C20" s="34"/>
      <c r="D20" s="34"/>
      <c r="E20" s="29" t="str">
        <f>'Rekapitulace stavby'!E14</f>
        <v>Vyplň údaj</v>
      </c>
      <c r="F20" s="137"/>
      <c r="G20" s="137"/>
      <c r="H20" s="137"/>
      <c r="I20" s="152" t="s">
        <v>27</v>
      </c>
      <c r="J20" s="29" t="str">
        <f>'Rekapitulace stavby'!AN14</f>
        <v>Vyplň údaj</v>
      </c>
      <c r="K20" s="34"/>
      <c r="L20" s="59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6.96" customHeight="1">
      <c r="A21" s="34"/>
      <c r="B21" s="40"/>
      <c r="C21" s="34"/>
      <c r="D21" s="34"/>
      <c r="E21" s="34"/>
      <c r="F21" s="34"/>
      <c r="G21" s="34"/>
      <c r="H21" s="34"/>
      <c r="I21" s="150"/>
      <c r="J21" s="34"/>
      <c r="K21" s="34"/>
      <c r="L21" s="59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12" customHeight="1">
      <c r="A22" s="34"/>
      <c r="B22" s="40"/>
      <c r="C22" s="34"/>
      <c r="D22" s="148" t="s">
        <v>30</v>
      </c>
      <c r="E22" s="34"/>
      <c r="F22" s="34"/>
      <c r="G22" s="34"/>
      <c r="H22" s="34"/>
      <c r="I22" s="152" t="s">
        <v>25</v>
      </c>
      <c r="J22" s="137" t="str">
        <f>IF('Rekapitulace stavby'!AN16="","",'Rekapitulace stavby'!AN16)</f>
        <v/>
      </c>
      <c r="K22" s="34"/>
      <c r="L22" s="59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8" customHeight="1">
      <c r="A23" s="34"/>
      <c r="B23" s="40"/>
      <c r="C23" s="34"/>
      <c r="D23" s="34"/>
      <c r="E23" s="137" t="str">
        <f>IF('Rekapitulace stavby'!E17="","",'Rekapitulace stavby'!E17)</f>
        <v xml:space="preserve"> </v>
      </c>
      <c r="F23" s="34"/>
      <c r="G23" s="34"/>
      <c r="H23" s="34"/>
      <c r="I23" s="152" t="s">
        <v>27</v>
      </c>
      <c r="J23" s="137" t="str">
        <f>IF('Rekapitulace stavby'!AN17="","",'Rekapitulace stavby'!AN17)</f>
        <v/>
      </c>
      <c r="K23" s="34"/>
      <c r="L23" s="59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6.96" customHeight="1">
      <c r="A24" s="34"/>
      <c r="B24" s="40"/>
      <c r="C24" s="34"/>
      <c r="D24" s="34"/>
      <c r="E24" s="34"/>
      <c r="F24" s="34"/>
      <c r="G24" s="34"/>
      <c r="H24" s="34"/>
      <c r="I24" s="150"/>
      <c r="J24" s="34"/>
      <c r="K24" s="34"/>
      <c r="L24" s="59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12" customHeight="1">
      <c r="A25" s="34"/>
      <c r="B25" s="40"/>
      <c r="C25" s="34"/>
      <c r="D25" s="148" t="s">
        <v>33</v>
      </c>
      <c r="E25" s="34"/>
      <c r="F25" s="34"/>
      <c r="G25" s="34"/>
      <c r="H25" s="34"/>
      <c r="I25" s="152" t="s">
        <v>25</v>
      </c>
      <c r="J25" s="137" t="s">
        <v>1</v>
      </c>
      <c r="K25" s="34"/>
      <c r="L25" s="59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8" customHeight="1">
      <c r="A26" s="34"/>
      <c r="B26" s="40"/>
      <c r="C26" s="34"/>
      <c r="D26" s="34"/>
      <c r="E26" s="137" t="s">
        <v>34</v>
      </c>
      <c r="F26" s="34"/>
      <c r="G26" s="34"/>
      <c r="H26" s="34"/>
      <c r="I26" s="152" t="s">
        <v>27</v>
      </c>
      <c r="J26" s="137" t="s">
        <v>1</v>
      </c>
      <c r="K26" s="34"/>
      <c r="L26" s="59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2" customFormat="1" ht="6.96" customHeight="1">
      <c r="A27" s="34"/>
      <c r="B27" s="40"/>
      <c r="C27" s="34"/>
      <c r="D27" s="34"/>
      <c r="E27" s="34"/>
      <c r="F27" s="34"/>
      <c r="G27" s="34"/>
      <c r="H27" s="34"/>
      <c r="I27" s="150"/>
      <c r="J27" s="34"/>
      <c r="K27" s="34"/>
      <c r="L27" s="59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="2" customFormat="1" ht="12" customHeight="1">
      <c r="A28" s="34"/>
      <c r="B28" s="40"/>
      <c r="C28" s="34"/>
      <c r="D28" s="148" t="s">
        <v>35</v>
      </c>
      <c r="E28" s="34"/>
      <c r="F28" s="34"/>
      <c r="G28" s="34"/>
      <c r="H28" s="34"/>
      <c r="I28" s="150"/>
      <c r="J28" s="34"/>
      <c r="K28" s="34"/>
      <c r="L28" s="59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8" customFormat="1" ht="16.5" customHeight="1">
      <c r="A29" s="154"/>
      <c r="B29" s="155"/>
      <c r="C29" s="154"/>
      <c r="D29" s="154"/>
      <c r="E29" s="156" t="s">
        <v>1</v>
      </c>
      <c r="F29" s="156"/>
      <c r="G29" s="156"/>
      <c r="H29" s="156"/>
      <c r="I29" s="157"/>
      <c r="J29" s="154"/>
      <c r="K29" s="154"/>
      <c r="L29" s="158"/>
      <c r="S29" s="154"/>
      <c r="T29" s="154"/>
      <c r="U29" s="154"/>
      <c r="V29" s="154"/>
      <c r="W29" s="154"/>
      <c r="X29" s="154"/>
      <c r="Y29" s="154"/>
      <c r="Z29" s="154"/>
      <c r="AA29" s="154"/>
      <c r="AB29" s="154"/>
      <c r="AC29" s="154"/>
      <c r="AD29" s="154"/>
      <c r="AE29" s="154"/>
    </row>
    <row r="30" s="2" customFormat="1" ht="6.96" customHeight="1">
      <c r="A30" s="34"/>
      <c r="B30" s="40"/>
      <c r="C30" s="34"/>
      <c r="D30" s="34"/>
      <c r="E30" s="34"/>
      <c r="F30" s="34"/>
      <c r="G30" s="34"/>
      <c r="H30" s="34"/>
      <c r="I30" s="150"/>
      <c r="J30" s="34"/>
      <c r="K30" s="34"/>
      <c r="L30" s="59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40"/>
      <c r="C31" s="34"/>
      <c r="D31" s="159"/>
      <c r="E31" s="159"/>
      <c r="F31" s="159"/>
      <c r="G31" s="159"/>
      <c r="H31" s="159"/>
      <c r="I31" s="160"/>
      <c r="J31" s="159"/>
      <c r="K31" s="159"/>
      <c r="L31" s="59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25.44" customHeight="1">
      <c r="A32" s="34"/>
      <c r="B32" s="40"/>
      <c r="C32" s="34"/>
      <c r="D32" s="161" t="s">
        <v>36</v>
      </c>
      <c r="E32" s="34"/>
      <c r="F32" s="34"/>
      <c r="G32" s="34"/>
      <c r="H32" s="34"/>
      <c r="I32" s="150"/>
      <c r="J32" s="162">
        <f>ROUND(J120, 2)</f>
        <v>0</v>
      </c>
      <c r="K32" s="34"/>
      <c r="L32" s="59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6.96" customHeight="1">
      <c r="A33" s="34"/>
      <c r="B33" s="40"/>
      <c r="C33" s="34"/>
      <c r="D33" s="159"/>
      <c r="E33" s="159"/>
      <c r="F33" s="159"/>
      <c r="G33" s="159"/>
      <c r="H33" s="159"/>
      <c r="I33" s="160"/>
      <c r="J33" s="159"/>
      <c r="K33" s="159"/>
      <c r="L33" s="59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40"/>
      <c r="C34" s="34"/>
      <c r="D34" s="34"/>
      <c r="E34" s="34"/>
      <c r="F34" s="163" t="s">
        <v>38</v>
      </c>
      <c r="G34" s="34"/>
      <c r="H34" s="34"/>
      <c r="I34" s="164" t="s">
        <v>37</v>
      </c>
      <c r="J34" s="163" t="s">
        <v>39</v>
      </c>
      <c r="K34" s="34"/>
      <c r="L34" s="59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="2" customFormat="1" ht="14.4" customHeight="1">
      <c r="A35" s="34"/>
      <c r="B35" s="40"/>
      <c r="C35" s="34"/>
      <c r="D35" s="165" t="s">
        <v>40</v>
      </c>
      <c r="E35" s="148" t="s">
        <v>41</v>
      </c>
      <c r="F35" s="166">
        <f>ROUND((SUM(BE120:BE122)),  2)</f>
        <v>0</v>
      </c>
      <c r="G35" s="34"/>
      <c r="H35" s="34"/>
      <c r="I35" s="167">
        <v>0.20999999999999999</v>
      </c>
      <c r="J35" s="166">
        <f>ROUND(((SUM(BE120:BE122))*I35),  2)</f>
        <v>0</v>
      </c>
      <c r="K35" s="34"/>
      <c r="L35" s="59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="2" customFormat="1" ht="14.4" customHeight="1">
      <c r="A36" s="34"/>
      <c r="B36" s="40"/>
      <c r="C36" s="34"/>
      <c r="D36" s="34"/>
      <c r="E36" s="148" t="s">
        <v>42</v>
      </c>
      <c r="F36" s="166">
        <f>ROUND((SUM(BF120:BF122)),  2)</f>
        <v>0</v>
      </c>
      <c r="G36" s="34"/>
      <c r="H36" s="34"/>
      <c r="I36" s="167">
        <v>0.14999999999999999</v>
      </c>
      <c r="J36" s="166">
        <f>ROUND(((SUM(BF120:BF122))*I36),  2)</f>
        <v>0</v>
      </c>
      <c r="K36" s="34"/>
      <c r="L36" s="59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40"/>
      <c r="C37" s="34"/>
      <c r="D37" s="34"/>
      <c r="E37" s="148" t="s">
        <v>43</v>
      </c>
      <c r="F37" s="166">
        <f>ROUND((SUM(BG120:BG122)),  2)</f>
        <v>0</v>
      </c>
      <c r="G37" s="34"/>
      <c r="H37" s="34"/>
      <c r="I37" s="167">
        <v>0.20999999999999999</v>
      </c>
      <c r="J37" s="166">
        <f>0</f>
        <v>0</v>
      </c>
      <c r="K37" s="34"/>
      <c r="L37" s="59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hidden="1" s="2" customFormat="1" ht="14.4" customHeight="1">
      <c r="A38" s="34"/>
      <c r="B38" s="40"/>
      <c r="C38" s="34"/>
      <c r="D38" s="34"/>
      <c r="E38" s="148" t="s">
        <v>44</v>
      </c>
      <c r="F38" s="166">
        <f>ROUND((SUM(BH120:BH122)),  2)</f>
        <v>0</v>
      </c>
      <c r="G38" s="34"/>
      <c r="H38" s="34"/>
      <c r="I38" s="167">
        <v>0.14999999999999999</v>
      </c>
      <c r="J38" s="166">
        <f>0</f>
        <v>0</v>
      </c>
      <c r="K38" s="34"/>
      <c r="L38" s="59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hidden="1" s="2" customFormat="1" ht="14.4" customHeight="1">
      <c r="A39" s="34"/>
      <c r="B39" s="40"/>
      <c r="C39" s="34"/>
      <c r="D39" s="34"/>
      <c r="E39" s="148" t="s">
        <v>45</v>
      </c>
      <c r="F39" s="166">
        <f>ROUND((SUM(BI120:BI122)),  2)</f>
        <v>0</v>
      </c>
      <c r="G39" s="34"/>
      <c r="H39" s="34"/>
      <c r="I39" s="167">
        <v>0</v>
      </c>
      <c r="J39" s="166">
        <f>0</f>
        <v>0</v>
      </c>
      <c r="K39" s="34"/>
      <c r="L39" s="59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6.96" customHeight="1">
      <c r="A40" s="34"/>
      <c r="B40" s="40"/>
      <c r="C40" s="34"/>
      <c r="D40" s="34"/>
      <c r="E40" s="34"/>
      <c r="F40" s="34"/>
      <c r="G40" s="34"/>
      <c r="H40" s="34"/>
      <c r="I40" s="150"/>
      <c r="J40" s="34"/>
      <c r="K40" s="34"/>
      <c r="L40" s="59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2" customFormat="1" ht="25.44" customHeight="1">
      <c r="A41" s="34"/>
      <c r="B41" s="40"/>
      <c r="C41" s="168"/>
      <c r="D41" s="169" t="s">
        <v>46</v>
      </c>
      <c r="E41" s="170"/>
      <c r="F41" s="170"/>
      <c r="G41" s="171" t="s">
        <v>47</v>
      </c>
      <c r="H41" s="172" t="s">
        <v>48</v>
      </c>
      <c r="I41" s="173"/>
      <c r="J41" s="174">
        <f>SUM(J32:J39)</f>
        <v>0</v>
      </c>
      <c r="K41" s="175"/>
      <c r="L41" s="59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="2" customFormat="1" ht="14.4" customHeight="1">
      <c r="A42" s="34"/>
      <c r="B42" s="40"/>
      <c r="C42" s="34"/>
      <c r="D42" s="34"/>
      <c r="E42" s="34"/>
      <c r="F42" s="34"/>
      <c r="G42" s="34"/>
      <c r="H42" s="34"/>
      <c r="I42" s="150"/>
      <c r="J42" s="34"/>
      <c r="K42" s="34"/>
      <c r="L42" s="59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="1" customFormat="1" ht="14.4" customHeight="1">
      <c r="B43" s="16"/>
      <c r="I43" s="142"/>
      <c r="L43" s="16"/>
    </row>
    <row r="44" s="1" customFormat="1" ht="14.4" customHeight="1">
      <c r="B44" s="16"/>
      <c r="I44" s="142"/>
      <c r="L44" s="16"/>
    </row>
    <row r="45" s="1" customFormat="1" ht="14.4" customHeight="1">
      <c r="B45" s="16"/>
      <c r="I45" s="142"/>
      <c r="L45" s="16"/>
    </row>
    <row r="46" s="1" customFormat="1" ht="14.4" customHeight="1">
      <c r="B46" s="16"/>
      <c r="I46" s="142"/>
      <c r="L46" s="16"/>
    </row>
    <row r="47" s="1" customFormat="1" ht="14.4" customHeight="1">
      <c r="B47" s="16"/>
      <c r="I47" s="142"/>
      <c r="L47" s="16"/>
    </row>
    <row r="48" s="1" customFormat="1" ht="14.4" customHeight="1">
      <c r="B48" s="16"/>
      <c r="I48" s="142"/>
      <c r="L48" s="16"/>
    </row>
    <row r="49" s="1" customFormat="1" ht="14.4" customHeight="1">
      <c r="B49" s="16"/>
      <c r="I49" s="142"/>
      <c r="L49" s="16"/>
    </row>
    <row r="50" s="2" customFormat="1" ht="14.4" customHeight="1">
      <c r="B50" s="59"/>
      <c r="D50" s="176" t="s">
        <v>49</v>
      </c>
      <c r="E50" s="177"/>
      <c r="F50" s="177"/>
      <c r="G50" s="176" t="s">
        <v>50</v>
      </c>
      <c r="H50" s="177"/>
      <c r="I50" s="178"/>
      <c r="J50" s="177"/>
      <c r="K50" s="177"/>
      <c r="L50" s="59"/>
    </row>
    <row r="51">
      <c r="B51" s="16"/>
      <c r="L51" s="16"/>
    </row>
    <row r="52">
      <c r="B52" s="16"/>
      <c r="L52" s="16"/>
    </row>
    <row r="53">
      <c r="B53" s="16"/>
      <c r="L53" s="16"/>
    </row>
    <row r="54">
      <c r="B54" s="16"/>
      <c r="L54" s="16"/>
    </row>
    <row r="55">
      <c r="B55" s="16"/>
      <c r="L55" s="16"/>
    </row>
    <row r="56">
      <c r="B56" s="16"/>
      <c r="L56" s="16"/>
    </row>
    <row r="57">
      <c r="B57" s="16"/>
      <c r="L57" s="16"/>
    </row>
    <row r="58">
      <c r="B58" s="16"/>
      <c r="L58" s="16"/>
    </row>
    <row r="59">
      <c r="B59" s="16"/>
      <c r="L59" s="16"/>
    </row>
    <row r="60">
      <c r="B60" s="16"/>
      <c r="L60" s="16"/>
    </row>
    <row r="61" s="2" customFormat="1">
      <c r="A61" s="34"/>
      <c r="B61" s="40"/>
      <c r="C61" s="34"/>
      <c r="D61" s="179" t="s">
        <v>51</v>
      </c>
      <c r="E61" s="180"/>
      <c r="F61" s="181" t="s">
        <v>52</v>
      </c>
      <c r="G61" s="179" t="s">
        <v>51</v>
      </c>
      <c r="H61" s="180"/>
      <c r="I61" s="182"/>
      <c r="J61" s="183" t="s">
        <v>52</v>
      </c>
      <c r="K61" s="180"/>
      <c r="L61" s="59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6"/>
      <c r="L62" s="16"/>
    </row>
    <row r="63">
      <c r="B63" s="16"/>
      <c r="L63" s="16"/>
    </row>
    <row r="64">
      <c r="B64" s="16"/>
      <c r="L64" s="16"/>
    </row>
    <row r="65" s="2" customFormat="1">
      <c r="A65" s="34"/>
      <c r="B65" s="40"/>
      <c r="C65" s="34"/>
      <c r="D65" s="176" t="s">
        <v>53</v>
      </c>
      <c r="E65" s="184"/>
      <c r="F65" s="184"/>
      <c r="G65" s="176" t="s">
        <v>54</v>
      </c>
      <c r="H65" s="184"/>
      <c r="I65" s="185"/>
      <c r="J65" s="184"/>
      <c r="K65" s="184"/>
      <c r="L65" s="59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6"/>
      <c r="L66" s="16"/>
    </row>
    <row r="67">
      <c r="B67" s="16"/>
      <c r="L67" s="16"/>
    </row>
    <row r="68">
      <c r="B68" s="16"/>
      <c r="L68" s="16"/>
    </row>
    <row r="69">
      <c r="B69" s="16"/>
      <c r="L69" s="16"/>
    </row>
    <row r="70">
      <c r="B70" s="16"/>
      <c r="L70" s="16"/>
    </row>
    <row r="71">
      <c r="B71" s="16"/>
      <c r="L71" s="16"/>
    </row>
    <row r="72">
      <c r="B72" s="16"/>
      <c r="L72" s="16"/>
    </row>
    <row r="73">
      <c r="B73" s="16"/>
      <c r="L73" s="16"/>
    </row>
    <row r="74">
      <c r="B74" s="16"/>
      <c r="L74" s="16"/>
    </row>
    <row r="75">
      <c r="B75" s="16"/>
      <c r="L75" s="16"/>
    </row>
    <row r="76" s="2" customFormat="1">
      <c r="A76" s="34"/>
      <c r="B76" s="40"/>
      <c r="C76" s="34"/>
      <c r="D76" s="179" t="s">
        <v>51</v>
      </c>
      <c r="E76" s="180"/>
      <c r="F76" s="181" t="s">
        <v>52</v>
      </c>
      <c r="G76" s="179" t="s">
        <v>51</v>
      </c>
      <c r="H76" s="180"/>
      <c r="I76" s="182"/>
      <c r="J76" s="183" t="s">
        <v>52</v>
      </c>
      <c r="K76" s="180"/>
      <c r="L76" s="59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186"/>
      <c r="C77" s="187"/>
      <c r="D77" s="187"/>
      <c r="E77" s="187"/>
      <c r="F77" s="187"/>
      <c r="G77" s="187"/>
      <c r="H77" s="187"/>
      <c r="I77" s="188"/>
      <c r="J77" s="187"/>
      <c r="K77" s="187"/>
      <c r="L77" s="59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189"/>
      <c r="C81" s="190"/>
      <c r="D81" s="190"/>
      <c r="E81" s="190"/>
      <c r="F81" s="190"/>
      <c r="G81" s="190"/>
      <c r="H81" s="190"/>
      <c r="I81" s="191"/>
      <c r="J81" s="190"/>
      <c r="K81" s="190"/>
      <c r="L81" s="59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174</v>
      </c>
      <c r="D82" s="36"/>
      <c r="E82" s="36"/>
      <c r="F82" s="36"/>
      <c r="G82" s="36"/>
      <c r="H82" s="36"/>
      <c r="I82" s="150"/>
      <c r="J82" s="36"/>
      <c r="K82" s="36"/>
      <c r="L82" s="59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6"/>
      <c r="D83" s="36"/>
      <c r="E83" s="36"/>
      <c r="F83" s="36"/>
      <c r="G83" s="36"/>
      <c r="H83" s="36"/>
      <c r="I83" s="150"/>
      <c r="J83" s="36"/>
      <c r="K83" s="36"/>
      <c r="L83" s="59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16</v>
      </c>
      <c r="D84" s="36"/>
      <c r="E84" s="36"/>
      <c r="F84" s="36"/>
      <c r="G84" s="36"/>
      <c r="H84" s="36"/>
      <c r="I84" s="150"/>
      <c r="J84" s="36"/>
      <c r="K84" s="36"/>
      <c r="L84" s="59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16.5" customHeight="1">
      <c r="A85" s="34"/>
      <c r="B85" s="35"/>
      <c r="C85" s="36"/>
      <c r="D85" s="36"/>
      <c r="E85" s="192" t="str">
        <f>E7</f>
        <v xml:space="preserve">Oprava kolejí a výhybek v uzlu Plzeň a na trati  Plzeň - Blatno</v>
      </c>
      <c r="F85" s="28"/>
      <c r="G85" s="28"/>
      <c r="H85" s="28"/>
      <c r="I85" s="150"/>
      <c r="J85" s="36"/>
      <c r="K85" s="36"/>
      <c r="L85" s="59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1" customFormat="1" ht="12" customHeight="1">
      <c r="B86" s="17"/>
      <c r="C86" s="28" t="s">
        <v>170</v>
      </c>
      <c r="D86" s="18"/>
      <c r="E86" s="18"/>
      <c r="F86" s="18"/>
      <c r="G86" s="18"/>
      <c r="H86" s="18"/>
      <c r="I86" s="142"/>
      <c r="J86" s="18"/>
      <c r="K86" s="18"/>
      <c r="L86" s="16"/>
    </row>
    <row r="87" s="2" customFormat="1" ht="16.5" customHeight="1">
      <c r="A87" s="34"/>
      <c r="B87" s="35"/>
      <c r="C87" s="36"/>
      <c r="D87" s="36"/>
      <c r="E87" s="192" t="s">
        <v>1360</v>
      </c>
      <c r="F87" s="36"/>
      <c r="G87" s="36"/>
      <c r="H87" s="36"/>
      <c r="I87" s="150"/>
      <c r="J87" s="36"/>
      <c r="K87" s="36"/>
      <c r="L87" s="59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12" customHeight="1">
      <c r="A88" s="34"/>
      <c r="B88" s="35"/>
      <c r="C88" s="28" t="s">
        <v>172</v>
      </c>
      <c r="D88" s="36"/>
      <c r="E88" s="36"/>
      <c r="F88" s="36"/>
      <c r="G88" s="36"/>
      <c r="H88" s="36"/>
      <c r="I88" s="150"/>
      <c r="J88" s="36"/>
      <c r="K88" s="36"/>
      <c r="L88" s="59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6.5" customHeight="1">
      <c r="A89" s="34"/>
      <c r="B89" s="35"/>
      <c r="C89" s="36"/>
      <c r="D89" s="36"/>
      <c r="E89" s="72" t="str">
        <f>E11</f>
        <v>SO 3.2 - Materiál objednatele</v>
      </c>
      <c r="F89" s="36"/>
      <c r="G89" s="36"/>
      <c r="H89" s="36"/>
      <c r="I89" s="150"/>
      <c r="J89" s="36"/>
      <c r="K89" s="36"/>
      <c r="L89" s="59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6"/>
      <c r="D90" s="36"/>
      <c r="E90" s="36"/>
      <c r="F90" s="36"/>
      <c r="G90" s="36"/>
      <c r="H90" s="36"/>
      <c r="I90" s="150"/>
      <c r="J90" s="36"/>
      <c r="K90" s="36"/>
      <c r="L90" s="59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2" customHeight="1">
      <c r="A91" s="34"/>
      <c r="B91" s="35"/>
      <c r="C91" s="28" t="s">
        <v>20</v>
      </c>
      <c r="D91" s="36"/>
      <c r="E91" s="36"/>
      <c r="F91" s="23" t="str">
        <f>F14</f>
        <v>TO Plzeň, TO Třemošná</v>
      </c>
      <c r="G91" s="36"/>
      <c r="H91" s="36"/>
      <c r="I91" s="152" t="s">
        <v>22</v>
      </c>
      <c r="J91" s="75" t="str">
        <f>IF(J14="","",J14)</f>
        <v>8. 1. 2020</v>
      </c>
      <c r="K91" s="36"/>
      <c r="L91" s="59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6.96" customHeight="1">
      <c r="A92" s="34"/>
      <c r="B92" s="35"/>
      <c r="C92" s="36"/>
      <c r="D92" s="36"/>
      <c r="E92" s="36"/>
      <c r="F92" s="36"/>
      <c r="G92" s="36"/>
      <c r="H92" s="36"/>
      <c r="I92" s="150"/>
      <c r="J92" s="36"/>
      <c r="K92" s="36"/>
      <c r="L92" s="59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5.15" customHeight="1">
      <c r="A93" s="34"/>
      <c r="B93" s="35"/>
      <c r="C93" s="28" t="s">
        <v>24</v>
      </c>
      <c r="D93" s="36"/>
      <c r="E93" s="36"/>
      <c r="F93" s="23" t="str">
        <f>E17</f>
        <v xml:space="preserve">Správa železnic s.o. -  OŘ Plzeň</v>
      </c>
      <c r="G93" s="36"/>
      <c r="H93" s="36"/>
      <c r="I93" s="152" t="s">
        <v>30</v>
      </c>
      <c r="J93" s="32" t="str">
        <f>E23</f>
        <v xml:space="preserve"> </v>
      </c>
      <c r="K93" s="36"/>
      <c r="L93" s="59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15.15" customHeight="1">
      <c r="A94" s="34"/>
      <c r="B94" s="35"/>
      <c r="C94" s="28" t="s">
        <v>28</v>
      </c>
      <c r="D94" s="36"/>
      <c r="E94" s="36"/>
      <c r="F94" s="23" t="str">
        <f>IF(E20="","",E20)</f>
        <v>Vyplň údaj</v>
      </c>
      <c r="G94" s="36"/>
      <c r="H94" s="36"/>
      <c r="I94" s="152" t="s">
        <v>33</v>
      </c>
      <c r="J94" s="32" t="str">
        <f>E26</f>
        <v>Jung</v>
      </c>
      <c r="K94" s="36"/>
      <c r="L94" s="59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6"/>
      <c r="D95" s="36"/>
      <c r="E95" s="36"/>
      <c r="F95" s="36"/>
      <c r="G95" s="36"/>
      <c r="H95" s="36"/>
      <c r="I95" s="150"/>
      <c r="J95" s="36"/>
      <c r="K95" s="36"/>
      <c r="L95" s="59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9.28" customHeight="1">
      <c r="A96" s="34"/>
      <c r="B96" s="35"/>
      <c r="C96" s="193" t="s">
        <v>175</v>
      </c>
      <c r="D96" s="194"/>
      <c r="E96" s="194"/>
      <c r="F96" s="194"/>
      <c r="G96" s="194"/>
      <c r="H96" s="194"/>
      <c r="I96" s="195"/>
      <c r="J96" s="196" t="s">
        <v>176</v>
      </c>
      <c r="K96" s="194"/>
      <c r="L96" s="59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="2" customFormat="1" ht="10.32" customHeight="1">
      <c r="A97" s="34"/>
      <c r="B97" s="35"/>
      <c r="C97" s="36"/>
      <c r="D97" s="36"/>
      <c r="E97" s="36"/>
      <c r="F97" s="36"/>
      <c r="G97" s="36"/>
      <c r="H97" s="36"/>
      <c r="I97" s="150"/>
      <c r="J97" s="36"/>
      <c r="K97" s="36"/>
      <c r="L97" s="59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="2" customFormat="1" ht="22.8" customHeight="1">
      <c r="A98" s="34"/>
      <c r="B98" s="35"/>
      <c r="C98" s="197" t="s">
        <v>177</v>
      </c>
      <c r="D98" s="36"/>
      <c r="E98" s="36"/>
      <c r="F98" s="36"/>
      <c r="G98" s="36"/>
      <c r="H98" s="36"/>
      <c r="I98" s="150"/>
      <c r="J98" s="106">
        <f>J120</f>
        <v>0</v>
      </c>
      <c r="K98" s="36"/>
      <c r="L98" s="59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U98" s="13" t="s">
        <v>178</v>
      </c>
    </row>
    <row r="99" s="2" customFormat="1" ht="21.84" customHeight="1">
      <c r="A99" s="34"/>
      <c r="B99" s="35"/>
      <c r="C99" s="36"/>
      <c r="D99" s="36"/>
      <c r="E99" s="36"/>
      <c r="F99" s="36"/>
      <c r="G99" s="36"/>
      <c r="H99" s="36"/>
      <c r="I99" s="150"/>
      <c r="J99" s="36"/>
      <c r="K99" s="36"/>
      <c r="L99" s="59"/>
      <c r="S99" s="34"/>
      <c r="T99" s="34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</row>
    <row r="100" s="2" customFormat="1" ht="6.96" customHeight="1">
      <c r="A100" s="34"/>
      <c r="B100" s="62"/>
      <c r="C100" s="63"/>
      <c r="D100" s="63"/>
      <c r="E100" s="63"/>
      <c r="F100" s="63"/>
      <c r="G100" s="63"/>
      <c r="H100" s="63"/>
      <c r="I100" s="188"/>
      <c r="J100" s="63"/>
      <c r="K100" s="63"/>
      <c r="L100" s="59"/>
      <c r="S100" s="34"/>
      <c r="T100" s="34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</row>
    <row r="104" s="2" customFormat="1" ht="6.96" customHeight="1">
      <c r="A104" s="34"/>
      <c r="B104" s="64"/>
      <c r="C104" s="65"/>
      <c r="D104" s="65"/>
      <c r="E104" s="65"/>
      <c r="F104" s="65"/>
      <c r="G104" s="65"/>
      <c r="H104" s="65"/>
      <c r="I104" s="191"/>
      <c r="J104" s="65"/>
      <c r="K104" s="65"/>
      <c r="L104" s="59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5" s="2" customFormat="1" ht="24.96" customHeight="1">
      <c r="A105" s="34"/>
      <c r="B105" s="35"/>
      <c r="C105" s="19" t="s">
        <v>179</v>
      </c>
      <c r="D105" s="36"/>
      <c r="E105" s="36"/>
      <c r="F105" s="36"/>
      <c r="G105" s="36"/>
      <c r="H105" s="36"/>
      <c r="I105" s="150"/>
      <c r="J105" s="36"/>
      <c r="K105" s="36"/>
      <c r="L105" s="59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="2" customFormat="1" ht="6.96" customHeight="1">
      <c r="A106" s="34"/>
      <c r="B106" s="35"/>
      <c r="C106" s="36"/>
      <c r="D106" s="36"/>
      <c r="E106" s="36"/>
      <c r="F106" s="36"/>
      <c r="G106" s="36"/>
      <c r="H106" s="36"/>
      <c r="I106" s="150"/>
      <c r="J106" s="36"/>
      <c r="K106" s="36"/>
      <c r="L106" s="59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="2" customFormat="1" ht="12" customHeight="1">
      <c r="A107" s="34"/>
      <c r="B107" s="35"/>
      <c r="C107" s="28" t="s">
        <v>16</v>
      </c>
      <c r="D107" s="36"/>
      <c r="E107" s="36"/>
      <c r="F107" s="36"/>
      <c r="G107" s="36"/>
      <c r="H107" s="36"/>
      <c r="I107" s="150"/>
      <c r="J107" s="36"/>
      <c r="K107" s="36"/>
      <c r="L107" s="59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="2" customFormat="1" ht="16.5" customHeight="1">
      <c r="A108" s="34"/>
      <c r="B108" s="35"/>
      <c r="C108" s="36"/>
      <c r="D108" s="36"/>
      <c r="E108" s="192" t="str">
        <f>E7</f>
        <v xml:space="preserve">Oprava kolejí a výhybek v uzlu Plzeň a na trati  Plzeň - Blatno</v>
      </c>
      <c r="F108" s="28"/>
      <c r="G108" s="28"/>
      <c r="H108" s="28"/>
      <c r="I108" s="150"/>
      <c r="J108" s="36"/>
      <c r="K108" s="36"/>
      <c r="L108" s="59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="1" customFormat="1" ht="12" customHeight="1">
      <c r="B109" s="17"/>
      <c r="C109" s="28" t="s">
        <v>170</v>
      </c>
      <c r="D109" s="18"/>
      <c r="E109" s="18"/>
      <c r="F109" s="18"/>
      <c r="G109" s="18"/>
      <c r="H109" s="18"/>
      <c r="I109" s="142"/>
      <c r="J109" s="18"/>
      <c r="K109" s="18"/>
      <c r="L109" s="16"/>
    </row>
    <row r="110" s="2" customFormat="1" ht="16.5" customHeight="1">
      <c r="A110" s="34"/>
      <c r="B110" s="35"/>
      <c r="C110" s="36"/>
      <c r="D110" s="36"/>
      <c r="E110" s="192" t="s">
        <v>1360</v>
      </c>
      <c r="F110" s="36"/>
      <c r="G110" s="36"/>
      <c r="H110" s="36"/>
      <c r="I110" s="150"/>
      <c r="J110" s="36"/>
      <c r="K110" s="36"/>
      <c r="L110" s="59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="2" customFormat="1" ht="12" customHeight="1">
      <c r="A111" s="34"/>
      <c r="B111" s="35"/>
      <c r="C111" s="28" t="s">
        <v>172</v>
      </c>
      <c r="D111" s="36"/>
      <c r="E111" s="36"/>
      <c r="F111" s="36"/>
      <c r="G111" s="36"/>
      <c r="H111" s="36"/>
      <c r="I111" s="150"/>
      <c r="J111" s="36"/>
      <c r="K111" s="36"/>
      <c r="L111" s="59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="2" customFormat="1" ht="16.5" customHeight="1">
      <c r="A112" s="34"/>
      <c r="B112" s="35"/>
      <c r="C112" s="36"/>
      <c r="D112" s="36"/>
      <c r="E112" s="72" t="str">
        <f>E11</f>
        <v>SO 3.2 - Materiál objednatele</v>
      </c>
      <c r="F112" s="36"/>
      <c r="G112" s="36"/>
      <c r="H112" s="36"/>
      <c r="I112" s="150"/>
      <c r="J112" s="36"/>
      <c r="K112" s="36"/>
      <c r="L112" s="59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="2" customFormat="1" ht="6.96" customHeight="1">
      <c r="A113" s="34"/>
      <c r="B113" s="35"/>
      <c r="C113" s="36"/>
      <c r="D113" s="36"/>
      <c r="E113" s="36"/>
      <c r="F113" s="36"/>
      <c r="G113" s="36"/>
      <c r="H113" s="36"/>
      <c r="I113" s="150"/>
      <c r="J113" s="36"/>
      <c r="K113" s="36"/>
      <c r="L113" s="59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12" customHeight="1">
      <c r="A114" s="34"/>
      <c r="B114" s="35"/>
      <c r="C114" s="28" t="s">
        <v>20</v>
      </c>
      <c r="D114" s="36"/>
      <c r="E114" s="36"/>
      <c r="F114" s="23" t="str">
        <f>F14</f>
        <v>TO Plzeň, TO Třemošná</v>
      </c>
      <c r="G114" s="36"/>
      <c r="H114" s="36"/>
      <c r="I114" s="152" t="s">
        <v>22</v>
      </c>
      <c r="J114" s="75" t="str">
        <f>IF(J14="","",J14)</f>
        <v>8. 1. 2020</v>
      </c>
      <c r="K114" s="36"/>
      <c r="L114" s="59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6.96" customHeight="1">
      <c r="A115" s="34"/>
      <c r="B115" s="35"/>
      <c r="C115" s="36"/>
      <c r="D115" s="36"/>
      <c r="E115" s="36"/>
      <c r="F115" s="36"/>
      <c r="G115" s="36"/>
      <c r="H115" s="36"/>
      <c r="I115" s="150"/>
      <c r="J115" s="36"/>
      <c r="K115" s="36"/>
      <c r="L115" s="59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2" customFormat="1" ht="15.15" customHeight="1">
      <c r="A116" s="34"/>
      <c r="B116" s="35"/>
      <c r="C116" s="28" t="s">
        <v>24</v>
      </c>
      <c r="D116" s="36"/>
      <c r="E116" s="36"/>
      <c r="F116" s="23" t="str">
        <f>E17</f>
        <v xml:space="preserve">Správa železnic s.o. -  OŘ Plzeň</v>
      </c>
      <c r="G116" s="36"/>
      <c r="H116" s="36"/>
      <c r="I116" s="152" t="s">
        <v>30</v>
      </c>
      <c r="J116" s="32" t="str">
        <f>E23</f>
        <v xml:space="preserve"> </v>
      </c>
      <c r="K116" s="36"/>
      <c r="L116" s="59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="2" customFormat="1" ht="15.15" customHeight="1">
      <c r="A117" s="34"/>
      <c r="B117" s="35"/>
      <c r="C117" s="28" t="s">
        <v>28</v>
      </c>
      <c r="D117" s="36"/>
      <c r="E117" s="36"/>
      <c r="F117" s="23" t="str">
        <f>IF(E20="","",E20)</f>
        <v>Vyplň údaj</v>
      </c>
      <c r="G117" s="36"/>
      <c r="H117" s="36"/>
      <c r="I117" s="152" t="s">
        <v>33</v>
      </c>
      <c r="J117" s="32" t="str">
        <f>E26</f>
        <v>Jung</v>
      </c>
      <c r="K117" s="36"/>
      <c r="L117" s="59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="2" customFormat="1" ht="10.32" customHeight="1">
      <c r="A118" s="34"/>
      <c r="B118" s="35"/>
      <c r="C118" s="36"/>
      <c r="D118" s="36"/>
      <c r="E118" s="36"/>
      <c r="F118" s="36"/>
      <c r="G118" s="36"/>
      <c r="H118" s="36"/>
      <c r="I118" s="150"/>
      <c r="J118" s="36"/>
      <c r="K118" s="36"/>
      <c r="L118" s="59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="9" customFormat="1" ht="29.28" customHeight="1">
      <c r="A119" s="198"/>
      <c r="B119" s="199"/>
      <c r="C119" s="200" t="s">
        <v>180</v>
      </c>
      <c r="D119" s="201" t="s">
        <v>61</v>
      </c>
      <c r="E119" s="201" t="s">
        <v>57</v>
      </c>
      <c r="F119" s="201" t="s">
        <v>58</v>
      </c>
      <c r="G119" s="201" t="s">
        <v>181</v>
      </c>
      <c r="H119" s="201" t="s">
        <v>182</v>
      </c>
      <c r="I119" s="202" t="s">
        <v>183</v>
      </c>
      <c r="J119" s="203" t="s">
        <v>176</v>
      </c>
      <c r="K119" s="204" t="s">
        <v>184</v>
      </c>
      <c r="L119" s="205"/>
      <c r="M119" s="96" t="s">
        <v>1</v>
      </c>
      <c r="N119" s="97" t="s">
        <v>40</v>
      </c>
      <c r="O119" s="97" t="s">
        <v>185</v>
      </c>
      <c r="P119" s="97" t="s">
        <v>186</v>
      </c>
      <c r="Q119" s="97" t="s">
        <v>187</v>
      </c>
      <c r="R119" s="97" t="s">
        <v>188</v>
      </c>
      <c r="S119" s="97" t="s">
        <v>189</v>
      </c>
      <c r="T119" s="98" t="s">
        <v>190</v>
      </c>
      <c r="U119" s="198"/>
      <c r="V119" s="198"/>
      <c r="W119" s="198"/>
      <c r="X119" s="198"/>
      <c r="Y119" s="198"/>
      <c r="Z119" s="198"/>
      <c r="AA119" s="198"/>
      <c r="AB119" s="198"/>
      <c r="AC119" s="198"/>
      <c r="AD119" s="198"/>
      <c r="AE119" s="198"/>
    </row>
    <row r="120" s="2" customFormat="1" ht="22.8" customHeight="1">
      <c r="A120" s="34"/>
      <c r="B120" s="35"/>
      <c r="C120" s="103" t="s">
        <v>191</v>
      </c>
      <c r="D120" s="36"/>
      <c r="E120" s="36"/>
      <c r="F120" s="36"/>
      <c r="G120" s="36"/>
      <c r="H120" s="36"/>
      <c r="I120" s="150"/>
      <c r="J120" s="206">
        <f>BK120</f>
        <v>0</v>
      </c>
      <c r="K120" s="36"/>
      <c r="L120" s="40"/>
      <c r="M120" s="99"/>
      <c r="N120" s="207"/>
      <c r="O120" s="100"/>
      <c r="P120" s="208">
        <f>SUM(P121:P122)</f>
        <v>0</v>
      </c>
      <c r="Q120" s="100"/>
      <c r="R120" s="208">
        <f>SUM(R121:R122)</f>
        <v>0</v>
      </c>
      <c r="S120" s="100"/>
      <c r="T120" s="209">
        <f>SUM(T121:T122)</f>
        <v>0</v>
      </c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T120" s="13" t="s">
        <v>75</v>
      </c>
      <c r="AU120" s="13" t="s">
        <v>178</v>
      </c>
      <c r="BK120" s="210">
        <f>SUM(BK121:BK122)</f>
        <v>0</v>
      </c>
    </row>
    <row r="121" s="2" customFormat="1" ht="16.5" customHeight="1">
      <c r="A121" s="34"/>
      <c r="B121" s="35"/>
      <c r="C121" s="252" t="s">
        <v>83</v>
      </c>
      <c r="D121" s="252" t="s">
        <v>237</v>
      </c>
      <c r="E121" s="253" t="s">
        <v>1329</v>
      </c>
      <c r="F121" s="254" t="s">
        <v>1330</v>
      </c>
      <c r="G121" s="255" t="s">
        <v>209</v>
      </c>
      <c r="H121" s="256">
        <v>954</v>
      </c>
      <c r="I121" s="257"/>
      <c r="J121" s="258">
        <f>ROUND(I121*H121,2)</f>
        <v>0</v>
      </c>
      <c r="K121" s="259"/>
      <c r="L121" s="260"/>
      <c r="M121" s="261" t="s">
        <v>1</v>
      </c>
      <c r="N121" s="262" t="s">
        <v>41</v>
      </c>
      <c r="O121" s="87"/>
      <c r="P121" s="221">
        <f>O121*H121</f>
        <v>0</v>
      </c>
      <c r="Q121" s="221">
        <v>0</v>
      </c>
      <c r="R121" s="221">
        <f>Q121*H121</f>
        <v>0</v>
      </c>
      <c r="S121" s="221">
        <v>0</v>
      </c>
      <c r="T121" s="222">
        <f>S121*H121</f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R121" s="223" t="s">
        <v>243</v>
      </c>
      <c r="AT121" s="223" t="s">
        <v>237</v>
      </c>
      <c r="AU121" s="223" t="s">
        <v>76</v>
      </c>
      <c r="AY121" s="13" t="s">
        <v>197</v>
      </c>
      <c r="BE121" s="224">
        <f>IF(N121="základní",J121,0)</f>
        <v>0</v>
      </c>
      <c r="BF121" s="224">
        <f>IF(N121="snížená",J121,0)</f>
        <v>0</v>
      </c>
      <c r="BG121" s="224">
        <f>IF(N121="zákl. přenesená",J121,0)</f>
        <v>0</v>
      </c>
      <c r="BH121" s="224">
        <f>IF(N121="sníž. přenesená",J121,0)</f>
        <v>0</v>
      </c>
      <c r="BI121" s="224">
        <f>IF(N121="nulová",J121,0)</f>
        <v>0</v>
      </c>
      <c r="BJ121" s="13" t="s">
        <v>83</v>
      </c>
      <c r="BK121" s="224">
        <f>ROUND(I121*H121,2)</f>
        <v>0</v>
      </c>
      <c r="BL121" s="13" t="s">
        <v>196</v>
      </c>
      <c r="BM121" s="223" t="s">
        <v>1461</v>
      </c>
    </row>
    <row r="122" s="2" customFormat="1">
      <c r="A122" s="34"/>
      <c r="B122" s="35"/>
      <c r="C122" s="36"/>
      <c r="D122" s="225" t="s">
        <v>199</v>
      </c>
      <c r="E122" s="36"/>
      <c r="F122" s="226" t="s">
        <v>1330</v>
      </c>
      <c r="G122" s="36"/>
      <c r="H122" s="36"/>
      <c r="I122" s="150"/>
      <c r="J122" s="36"/>
      <c r="K122" s="36"/>
      <c r="L122" s="40"/>
      <c r="M122" s="263"/>
      <c r="N122" s="264"/>
      <c r="O122" s="265"/>
      <c r="P122" s="265"/>
      <c r="Q122" s="265"/>
      <c r="R122" s="265"/>
      <c r="S122" s="265"/>
      <c r="T122" s="266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T122" s="13" t="s">
        <v>199</v>
      </c>
      <c r="AU122" s="13" t="s">
        <v>76</v>
      </c>
    </row>
    <row r="123" s="2" customFormat="1" ht="6.96" customHeight="1">
      <c r="A123" s="34"/>
      <c r="B123" s="62"/>
      <c r="C123" s="63"/>
      <c r="D123" s="63"/>
      <c r="E123" s="63"/>
      <c r="F123" s="63"/>
      <c r="G123" s="63"/>
      <c r="H123" s="63"/>
      <c r="I123" s="188"/>
      <c r="J123" s="63"/>
      <c r="K123" s="63"/>
      <c r="L123" s="40"/>
      <c r="M123" s="34"/>
      <c r="O123" s="34"/>
      <c r="P123" s="34"/>
      <c r="Q123" s="34"/>
      <c r="R123" s="34"/>
      <c r="S123" s="34"/>
      <c r="T123" s="34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</row>
  </sheetData>
  <sheetProtection sheet="1" autoFilter="0" formatColumns="0" formatRows="0" objects="1" scenarios="1" spinCount="100000" saltValue="VWgPmYs972E+laFJRPtmFlQFhFUj43l2RmsL98NvkySn8WksGuZmBsOGQrMe8vFarwoNgEvj1kGo+AteM0VrYg==" hashValue="N7ngeTntlP++r6vVEhquQ8AJRoxQ7CYDElyWomZM9U4s2G0mTe1pwtgtVDm2eRThkWBx9UJndCW05pJX4dcdhg==" algorithmName="SHA-512" password="CC35"/>
  <autoFilter ref="C119:K122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08:H108"/>
    <mergeCell ref="E110:H110"/>
    <mergeCell ref="E112:H112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" style="1" customWidth="1"/>
    <col min="8" max="8" width="11.5" style="1" customWidth="1"/>
    <col min="9" max="9" width="20.16016" style="142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42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3" t="s">
        <v>134</v>
      </c>
    </row>
    <row r="3" s="1" customFormat="1" ht="6.96" customHeight="1">
      <c r="B3" s="143"/>
      <c r="C3" s="144"/>
      <c r="D3" s="144"/>
      <c r="E3" s="144"/>
      <c r="F3" s="144"/>
      <c r="G3" s="144"/>
      <c r="H3" s="144"/>
      <c r="I3" s="145"/>
      <c r="J3" s="144"/>
      <c r="K3" s="144"/>
      <c r="L3" s="16"/>
      <c r="AT3" s="13" t="s">
        <v>85</v>
      </c>
    </row>
    <row r="4" s="1" customFormat="1" ht="24.96" customHeight="1">
      <c r="B4" s="16"/>
      <c r="D4" s="146" t="s">
        <v>169</v>
      </c>
      <c r="I4" s="142"/>
      <c r="L4" s="16"/>
      <c r="M4" s="147" t="s">
        <v>10</v>
      </c>
      <c r="AT4" s="13" t="s">
        <v>4</v>
      </c>
    </row>
    <row r="5" s="1" customFormat="1" ht="6.96" customHeight="1">
      <c r="B5" s="16"/>
      <c r="I5" s="142"/>
      <c r="L5" s="16"/>
    </row>
    <row r="6" s="1" customFormat="1" ht="12" customHeight="1">
      <c r="B6" s="16"/>
      <c r="D6" s="148" t="s">
        <v>16</v>
      </c>
      <c r="I6" s="142"/>
      <c r="L6" s="16"/>
    </row>
    <row r="7" s="1" customFormat="1" ht="16.5" customHeight="1">
      <c r="B7" s="16"/>
      <c r="E7" s="149" t="str">
        <f>'Rekapitulace stavby'!K6</f>
        <v xml:space="preserve">Oprava kolejí a výhybek v uzlu Plzeň a na trati  Plzeň - Blatno</v>
      </c>
      <c r="F7" s="148"/>
      <c r="G7" s="148"/>
      <c r="H7" s="148"/>
      <c r="I7" s="142"/>
      <c r="L7" s="16"/>
    </row>
    <row r="8" s="1" customFormat="1" ht="12" customHeight="1">
      <c r="B8" s="16"/>
      <c r="D8" s="148" t="s">
        <v>170</v>
      </c>
      <c r="I8" s="142"/>
      <c r="L8" s="16"/>
    </row>
    <row r="9" s="2" customFormat="1" ht="16.5" customHeight="1">
      <c r="A9" s="34"/>
      <c r="B9" s="40"/>
      <c r="C9" s="34"/>
      <c r="D9" s="34"/>
      <c r="E9" s="149" t="s">
        <v>1462</v>
      </c>
      <c r="F9" s="34"/>
      <c r="G9" s="34"/>
      <c r="H9" s="34"/>
      <c r="I9" s="150"/>
      <c r="J9" s="34"/>
      <c r="K9" s="34"/>
      <c r="L9" s="59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 ht="12" customHeight="1">
      <c r="A10" s="34"/>
      <c r="B10" s="40"/>
      <c r="C10" s="34"/>
      <c r="D10" s="148" t="s">
        <v>172</v>
      </c>
      <c r="E10" s="34"/>
      <c r="F10" s="34"/>
      <c r="G10" s="34"/>
      <c r="H10" s="34"/>
      <c r="I10" s="150"/>
      <c r="J10" s="34"/>
      <c r="K10" s="34"/>
      <c r="L10" s="59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6.5" customHeight="1">
      <c r="A11" s="34"/>
      <c r="B11" s="40"/>
      <c r="C11" s="34"/>
      <c r="D11" s="34"/>
      <c r="E11" s="151" t="s">
        <v>1463</v>
      </c>
      <c r="F11" s="34"/>
      <c r="G11" s="34"/>
      <c r="H11" s="34"/>
      <c r="I11" s="150"/>
      <c r="J11" s="34"/>
      <c r="K11" s="34"/>
      <c r="L11" s="59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>
      <c r="A12" s="34"/>
      <c r="B12" s="40"/>
      <c r="C12" s="34"/>
      <c r="D12" s="34"/>
      <c r="E12" s="34"/>
      <c r="F12" s="34"/>
      <c r="G12" s="34"/>
      <c r="H12" s="34"/>
      <c r="I12" s="150"/>
      <c r="J12" s="34"/>
      <c r="K12" s="34"/>
      <c r="L12" s="59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2" customHeight="1">
      <c r="A13" s="34"/>
      <c r="B13" s="40"/>
      <c r="C13" s="34"/>
      <c r="D13" s="148" t="s">
        <v>18</v>
      </c>
      <c r="E13" s="34"/>
      <c r="F13" s="137" t="s">
        <v>1</v>
      </c>
      <c r="G13" s="34"/>
      <c r="H13" s="34"/>
      <c r="I13" s="152" t="s">
        <v>19</v>
      </c>
      <c r="J13" s="137" t="s">
        <v>1</v>
      </c>
      <c r="K13" s="34"/>
      <c r="L13" s="59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40"/>
      <c r="C14" s="34"/>
      <c r="D14" s="148" t="s">
        <v>20</v>
      </c>
      <c r="E14" s="34"/>
      <c r="F14" s="137" t="s">
        <v>21</v>
      </c>
      <c r="G14" s="34"/>
      <c r="H14" s="34"/>
      <c r="I14" s="152" t="s">
        <v>22</v>
      </c>
      <c r="J14" s="153" t="str">
        <f>'Rekapitulace stavby'!AN8</f>
        <v>8. 1. 2020</v>
      </c>
      <c r="K14" s="34"/>
      <c r="L14" s="59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0.8" customHeight="1">
      <c r="A15" s="34"/>
      <c r="B15" s="40"/>
      <c r="C15" s="34"/>
      <c r="D15" s="34"/>
      <c r="E15" s="34"/>
      <c r="F15" s="34"/>
      <c r="G15" s="34"/>
      <c r="H15" s="34"/>
      <c r="I15" s="150"/>
      <c r="J15" s="34"/>
      <c r="K15" s="34"/>
      <c r="L15" s="59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12" customHeight="1">
      <c r="A16" s="34"/>
      <c r="B16" s="40"/>
      <c r="C16" s="34"/>
      <c r="D16" s="148" t="s">
        <v>24</v>
      </c>
      <c r="E16" s="34"/>
      <c r="F16" s="34"/>
      <c r="G16" s="34"/>
      <c r="H16" s="34"/>
      <c r="I16" s="152" t="s">
        <v>25</v>
      </c>
      <c r="J16" s="137" t="s">
        <v>1</v>
      </c>
      <c r="K16" s="34"/>
      <c r="L16" s="59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8" customHeight="1">
      <c r="A17" s="34"/>
      <c r="B17" s="40"/>
      <c r="C17" s="34"/>
      <c r="D17" s="34"/>
      <c r="E17" s="137" t="s">
        <v>26</v>
      </c>
      <c r="F17" s="34"/>
      <c r="G17" s="34"/>
      <c r="H17" s="34"/>
      <c r="I17" s="152" t="s">
        <v>27</v>
      </c>
      <c r="J17" s="137" t="s">
        <v>1</v>
      </c>
      <c r="K17" s="34"/>
      <c r="L17" s="59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6.96" customHeight="1">
      <c r="A18" s="34"/>
      <c r="B18" s="40"/>
      <c r="C18" s="34"/>
      <c r="D18" s="34"/>
      <c r="E18" s="34"/>
      <c r="F18" s="34"/>
      <c r="G18" s="34"/>
      <c r="H18" s="34"/>
      <c r="I18" s="150"/>
      <c r="J18" s="34"/>
      <c r="K18" s="34"/>
      <c r="L18" s="59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12" customHeight="1">
      <c r="A19" s="34"/>
      <c r="B19" s="40"/>
      <c r="C19" s="34"/>
      <c r="D19" s="148" t="s">
        <v>28</v>
      </c>
      <c r="E19" s="34"/>
      <c r="F19" s="34"/>
      <c r="G19" s="34"/>
      <c r="H19" s="34"/>
      <c r="I19" s="152" t="s">
        <v>25</v>
      </c>
      <c r="J19" s="29" t="str">
        <f>'Rekapitulace stavby'!AN13</f>
        <v>Vyplň údaj</v>
      </c>
      <c r="K19" s="34"/>
      <c r="L19" s="59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8" customHeight="1">
      <c r="A20" s="34"/>
      <c r="B20" s="40"/>
      <c r="C20" s="34"/>
      <c r="D20" s="34"/>
      <c r="E20" s="29" t="str">
        <f>'Rekapitulace stavby'!E14</f>
        <v>Vyplň údaj</v>
      </c>
      <c r="F20" s="137"/>
      <c r="G20" s="137"/>
      <c r="H20" s="137"/>
      <c r="I20" s="152" t="s">
        <v>27</v>
      </c>
      <c r="J20" s="29" t="str">
        <f>'Rekapitulace stavby'!AN14</f>
        <v>Vyplň údaj</v>
      </c>
      <c r="K20" s="34"/>
      <c r="L20" s="59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6.96" customHeight="1">
      <c r="A21" s="34"/>
      <c r="B21" s="40"/>
      <c r="C21" s="34"/>
      <c r="D21" s="34"/>
      <c r="E21" s="34"/>
      <c r="F21" s="34"/>
      <c r="G21" s="34"/>
      <c r="H21" s="34"/>
      <c r="I21" s="150"/>
      <c r="J21" s="34"/>
      <c r="K21" s="34"/>
      <c r="L21" s="59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12" customHeight="1">
      <c r="A22" s="34"/>
      <c r="B22" s="40"/>
      <c r="C22" s="34"/>
      <c r="D22" s="148" t="s">
        <v>30</v>
      </c>
      <c r="E22" s="34"/>
      <c r="F22" s="34"/>
      <c r="G22" s="34"/>
      <c r="H22" s="34"/>
      <c r="I22" s="152" t="s">
        <v>25</v>
      </c>
      <c r="J22" s="137" t="str">
        <f>IF('Rekapitulace stavby'!AN16="","",'Rekapitulace stavby'!AN16)</f>
        <v/>
      </c>
      <c r="K22" s="34"/>
      <c r="L22" s="59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8" customHeight="1">
      <c r="A23" s="34"/>
      <c r="B23" s="40"/>
      <c r="C23" s="34"/>
      <c r="D23" s="34"/>
      <c r="E23" s="137" t="str">
        <f>IF('Rekapitulace stavby'!E17="","",'Rekapitulace stavby'!E17)</f>
        <v xml:space="preserve"> </v>
      </c>
      <c r="F23" s="34"/>
      <c r="G23" s="34"/>
      <c r="H23" s="34"/>
      <c r="I23" s="152" t="s">
        <v>27</v>
      </c>
      <c r="J23" s="137" t="str">
        <f>IF('Rekapitulace stavby'!AN17="","",'Rekapitulace stavby'!AN17)</f>
        <v/>
      </c>
      <c r="K23" s="34"/>
      <c r="L23" s="59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6.96" customHeight="1">
      <c r="A24" s="34"/>
      <c r="B24" s="40"/>
      <c r="C24" s="34"/>
      <c r="D24" s="34"/>
      <c r="E24" s="34"/>
      <c r="F24" s="34"/>
      <c r="G24" s="34"/>
      <c r="H24" s="34"/>
      <c r="I24" s="150"/>
      <c r="J24" s="34"/>
      <c r="K24" s="34"/>
      <c r="L24" s="59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12" customHeight="1">
      <c r="A25" s="34"/>
      <c r="B25" s="40"/>
      <c r="C25" s="34"/>
      <c r="D25" s="148" t="s">
        <v>33</v>
      </c>
      <c r="E25" s="34"/>
      <c r="F25" s="34"/>
      <c r="G25" s="34"/>
      <c r="H25" s="34"/>
      <c r="I25" s="152" t="s">
        <v>25</v>
      </c>
      <c r="J25" s="137" t="s">
        <v>1</v>
      </c>
      <c r="K25" s="34"/>
      <c r="L25" s="59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8" customHeight="1">
      <c r="A26" s="34"/>
      <c r="B26" s="40"/>
      <c r="C26" s="34"/>
      <c r="D26" s="34"/>
      <c r="E26" s="137" t="s">
        <v>34</v>
      </c>
      <c r="F26" s="34"/>
      <c r="G26" s="34"/>
      <c r="H26" s="34"/>
      <c r="I26" s="152" t="s">
        <v>27</v>
      </c>
      <c r="J26" s="137" t="s">
        <v>1</v>
      </c>
      <c r="K26" s="34"/>
      <c r="L26" s="59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2" customFormat="1" ht="6.96" customHeight="1">
      <c r="A27" s="34"/>
      <c r="B27" s="40"/>
      <c r="C27" s="34"/>
      <c r="D27" s="34"/>
      <c r="E27" s="34"/>
      <c r="F27" s="34"/>
      <c r="G27" s="34"/>
      <c r="H27" s="34"/>
      <c r="I27" s="150"/>
      <c r="J27" s="34"/>
      <c r="K27" s="34"/>
      <c r="L27" s="59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="2" customFormat="1" ht="12" customHeight="1">
      <c r="A28" s="34"/>
      <c r="B28" s="40"/>
      <c r="C28" s="34"/>
      <c r="D28" s="148" t="s">
        <v>35</v>
      </c>
      <c r="E28" s="34"/>
      <c r="F28" s="34"/>
      <c r="G28" s="34"/>
      <c r="H28" s="34"/>
      <c r="I28" s="150"/>
      <c r="J28" s="34"/>
      <c r="K28" s="34"/>
      <c r="L28" s="59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8" customFormat="1" ht="16.5" customHeight="1">
      <c r="A29" s="154"/>
      <c r="B29" s="155"/>
      <c r="C29" s="154"/>
      <c r="D29" s="154"/>
      <c r="E29" s="156" t="s">
        <v>1</v>
      </c>
      <c r="F29" s="156"/>
      <c r="G29" s="156"/>
      <c r="H29" s="156"/>
      <c r="I29" s="157"/>
      <c r="J29" s="154"/>
      <c r="K29" s="154"/>
      <c r="L29" s="158"/>
      <c r="S29" s="154"/>
      <c r="T29" s="154"/>
      <c r="U29" s="154"/>
      <c r="V29" s="154"/>
      <c r="W29" s="154"/>
      <c r="X29" s="154"/>
      <c r="Y29" s="154"/>
      <c r="Z29" s="154"/>
      <c r="AA29" s="154"/>
      <c r="AB29" s="154"/>
      <c r="AC29" s="154"/>
      <c r="AD29" s="154"/>
      <c r="AE29" s="154"/>
    </row>
    <row r="30" s="2" customFormat="1" ht="6.96" customHeight="1">
      <c r="A30" s="34"/>
      <c r="B30" s="40"/>
      <c r="C30" s="34"/>
      <c r="D30" s="34"/>
      <c r="E30" s="34"/>
      <c r="F30" s="34"/>
      <c r="G30" s="34"/>
      <c r="H30" s="34"/>
      <c r="I30" s="150"/>
      <c r="J30" s="34"/>
      <c r="K30" s="34"/>
      <c r="L30" s="59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40"/>
      <c r="C31" s="34"/>
      <c r="D31" s="159"/>
      <c r="E31" s="159"/>
      <c r="F31" s="159"/>
      <c r="G31" s="159"/>
      <c r="H31" s="159"/>
      <c r="I31" s="160"/>
      <c r="J31" s="159"/>
      <c r="K31" s="159"/>
      <c r="L31" s="59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25.44" customHeight="1">
      <c r="A32" s="34"/>
      <c r="B32" s="40"/>
      <c r="C32" s="34"/>
      <c r="D32" s="161" t="s">
        <v>36</v>
      </c>
      <c r="E32" s="34"/>
      <c r="F32" s="34"/>
      <c r="G32" s="34"/>
      <c r="H32" s="34"/>
      <c r="I32" s="150"/>
      <c r="J32" s="162">
        <f>ROUND(J120, 2)</f>
        <v>0</v>
      </c>
      <c r="K32" s="34"/>
      <c r="L32" s="59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6.96" customHeight="1">
      <c r="A33" s="34"/>
      <c r="B33" s="40"/>
      <c r="C33" s="34"/>
      <c r="D33" s="159"/>
      <c r="E33" s="159"/>
      <c r="F33" s="159"/>
      <c r="G33" s="159"/>
      <c r="H33" s="159"/>
      <c r="I33" s="160"/>
      <c r="J33" s="159"/>
      <c r="K33" s="159"/>
      <c r="L33" s="59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40"/>
      <c r="C34" s="34"/>
      <c r="D34" s="34"/>
      <c r="E34" s="34"/>
      <c r="F34" s="163" t="s">
        <v>38</v>
      </c>
      <c r="G34" s="34"/>
      <c r="H34" s="34"/>
      <c r="I34" s="164" t="s">
        <v>37</v>
      </c>
      <c r="J34" s="163" t="s">
        <v>39</v>
      </c>
      <c r="K34" s="34"/>
      <c r="L34" s="59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="2" customFormat="1" ht="14.4" customHeight="1">
      <c r="A35" s="34"/>
      <c r="B35" s="40"/>
      <c r="C35" s="34"/>
      <c r="D35" s="165" t="s">
        <v>40</v>
      </c>
      <c r="E35" s="148" t="s">
        <v>41</v>
      </c>
      <c r="F35" s="166">
        <f>ROUND((SUM(BE120:BE307)),  2)</f>
        <v>0</v>
      </c>
      <c r="G35" s="34"/>
      <c r="H35" s="34"/>
      <c r="I35" s="167">
        <v>0.20999999999999999</v>
      </c>
      <c r="J35" s="166">
        <f>ROUND(((SUM(BE120:BE307))*I35),  2)</f>
        <v>0</v>
      </c>
      <c r="K35" s="34"/>
      <c r="L35" s="59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="2" customFormat="1" ht="14.4" customHeight="1">
      <c r="A36" s="34"/>
      <c r="B36" s="40"/>
      <c r="C36" s="34"/>
      <c r="D36" s="34"/>
      <c r="E36" s="148" t="s">
        <v>42</v>
      </c>
      <c r="F36" s="166">
        <f>ROUND((SUM(BF120:BF307)),  2)</f>
        <v>0</v>
      </c>
      <c r="G36" s="34"/>
      <c r="H36" s="34"/>
      <c r="I36" s="167">
        <v>0.14999999999999999</v>
      </c>
      <c r="J36" s="166">
        <f>ROUND(((SUM(BF120:BF307))*I36),  2)</f>
        <v>0</v>
      </c>
      <c r="K36" s="34"/>
      <c r="L36" s="59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40"/>
      <c r="C37" s="34"/>
      <c r="D37" s="34"/>
      <c r="E37" s="148" t="s">
        <v>43</v>
      </c>
      <c r="F37" s="166">
        <f>ROUND((SUM(BG120:BG307)),  2)</f>
        <v>0</v>
      </c>
      <c r="G37" s="34"/>
      <c r="H37" s="34"/>
      <c r="I37" s="167">
        <v>0.20999999999999999</v>
      </c>
      <c r="J37" s="166">
        <f>0</f>
        <v>0</v>
      </c>
      <c r="K37" s="34"/>
      <c r="L37" s="59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hidden="1" s="2" customFormat="1" ht="14.4" customHeight="1">
      <c r="A38" s="34"/>
      <c r="B38" s="40"/>
      <c r="C38" s="34"/>
      <c r="D38" s="34"/>
      <c r="E38" s="148" t="s">
        <v>44</v>
      </c>
      <c r="F38" s="166">
        <f>ROUND((SUM(BH120:BH307)),  2)</f>
        <v>0</v>
      </c>
      <c r="G38" s="34"/>
      <c r="H38" s="34"/>
      <c r="I38" s="167">
        <v>0.14999999999999999</v>
      </c>
      <c r="J38" s="166">
        <f>0</f>
        <v>0</v>
      </c>
      <c r="K38" s="34"/>
      <c r="L38" s="59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hidden="1" s="2" customFormat="1" ht="14.4" customHeight="1">
      <c r="A39" s="34"/>
      <c r="B39" s="40"/>
      <c r="C39" s="34"/>
      <c r="D39" s="34"/>
      <c r="E39" s="148" t="s">
        <v>45</v>
      </c>
      <c r="F39" s="166">
        <f>ROUND((SUM(BI120:BI307)),  2)</f>
        <v>0</v>
      </c>
      <c r="G39" s="34"/>
      <c r="H39" s="34"/>
      <c r="I39" s="167">
        <v>0</v>
      </c>
      <c r="J39" s="166">
        <f>0</f>
        <v>0</v>
      </c>
      <c r="K39" s="34"/>
      <c r="L39" s="59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6.96" customHeight="1">
      <c r="A40" s="34"/>
      <c r="B40" s="40"/>
      <c r="C40" s="34"/>
      <c r="D40" s="34"/>
      <c r="E40" s="34"/>
      <c r="F40" s="34"/>
      <c r="G40" s="34"/>
      <c r="H40" s="34"/>
      <c r="I40" s="150"/>
      <c r="J40" s="34"/>
      <c r="K40" s="34"/>
      <c r="L40" s="59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2" customFormat="1" ht="25.44" customHeight="1">
      <c r="A41" s="34"/>
      <c r="B41" s="40"/>
      <c r="C41" s="168"/>
      <c r="D41" s="169" t="s">
        <v>46</v>
      </c>
      <c r="E41" s="170"/>
      <c r="F41" s="170"/>
      <c r="G41" s="171" t="s">
        <v>47</v>
      </c>
      <c r="H41" s="172" t="s">
        <v>48</v>
      </c>
      <c r="I41" s="173"/>
      <c r="J41" s="174">
        <f>SUM(J32:J39)</f>
        <v>0</v>
      </c>
      <c r="K41" s="175"/>
      <c r="L41" s="59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="2" customFormat="1" ht="14.4" customHeight="1">
      <c r="A42" s="34"/>
      <c r="B42" s="40"/>
      <c r="C42" s="34"/>
      <c r="D42" s="34"/>
      <c r="E42" s="34"/>
      <c r="F42" s="34"/>
      <c r="G42" s="34"/>
      <c r="H42" s="34"/>
      <c r="I42" s="150"/>
      <c r="J42" s="34"/>
      <c r="K42" s="34"/>
      <c r="L42" s="59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="1" customFormat="1" ht="14.4" customHeight="1">
      <c r="B43" s="16"/>
      <c r="I43" s="142"/>
      <c r="L43" s="16"/>
    </row>
    <row r="44" s="1" customFormat="1" ht="14.4" customHeight="1">
      <c r="B44" s="16"/>
      <c r="I44" s="142"/>
      <c r="L44" s="16"/>
    </row>
    <row r="45" s="1" customFormat="1" ht="14.4" customHeight="1">
      <c r="B45" s="16"/>
      <c r="I45" s="142"/>
      <c r="L45" s="16"/>
    </row>
    <row r="46" s="1" customFormat="1" ht="14.4" customHeight="1">
      <c r="B46" s="16"/>
      <c r="I46" s="142"/>
      <c r="L46" s="16"/>
    </row>
    <row r="47" s="1" customFormat="1" ht="14.4" customHeight="1">
      <c r="B47" s="16"/>
      <c r="I47" s="142"/>
      <c r="L47" s="16"/>
    </row>
    <row r="48" s="1" customFormat="1" ht="14.4" customHeight="1">
      <c r="B48" s="16"/>
      <c r="I48" s="142"/>
      <c r="L48" s="16"/>
    </row>
    <row r="49" s="1" customFormat="1" ht="14.4" customHeight="1">
      <c r="B49" s="16"/>
      <c r="I49" s="142"/>
      <c r="L49" s="16"/>
    </row>
    <row r="50" s="2" customFormat="1" ht="14.4" customHeight="1">
      <c r="B50" s="59"/>
      <c r="D50" s="176" t="s">
        <v>49</v>
      </c>
      <c r="E50" s="177"/>
      <c r="F50" s="177"/>
      <c r="G50" s="176" t="s">
        <v>50</v>
      </c>
      <c r="H50" s="177"/>
      <c r="I50" s="178"/>
      <c r="J50" s="177"/>
      <c r="K50" s="177"/>
      <c r="L50" s="59"/>
    </row>
    <row r="51">
      <c r="B51" s="16"/>
      <c r="L51" s="16"/>
    </row>
    <row r="52">
      <c r="B52" s="16"/>
      <c r="L52" s="16"/>
    </row>
    <row r="53">
      <c r="B53" s="16"/>
      <c r="L53" s="16"/>
    </row>
    <row r="54">
      <c r="B54" s="16"/>
      <c r="L54" s="16"/>
    </row>
    <row r="55">
      <c r="B55" s="16"/>
      <c r="L55" s="16"/>
    </row>
    <row r="56">
      <c r="B56" s="16"/>
      <c r="L56" s="16"/>
    </row>
    <row r="57">
      <c r="B57" s="16"/>
      <c r="L57" s="16"/>
    </row>
    <row r="58">
      <c r="B58" s="16"/>
      <c r="L58" s="16"/>
    </row>
    <row r="59">
      <c r="B59" s="16"/>
      <c r="L59" s="16"/>
    </row>
    <row r="60">
      <c r="B60" s="16"/>
      <c r="L60" s="16"/>
    </row>
    <row r="61" s="2" customFormat="1">
      <c r="A61" s="34"/>
      <c r="B61" s="40"/>
      <c r="C61" s="34"/>
      <c r="D61" s="179" t="s">
        <v>51</v>
      </c>
      <c r="E61" s="180"/>
      <c r="F61" s="181" t="s">
        <v>52</v>
      </c>
      <c r="G61" s="179" t="s">
        <v>51</v>
      </c>
      <c r="H61" s="180"/>
      <c r="I61" s="182"/>
      <c r="J61" s="183" t="s">
        <v>52</v>
      </c>
      <c r="K61" s="180"/>
      <c r="L61" s="59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6"/>
      <c r="L62" s="16"/>
    </row>
    <row r="63">
      <c r="B63" s="16"/>
      <c r="L63" s="16"/>
    </row>
    <row r="64">
      <c r="B64" s="16"/>
      <c r="L64" s="16"/>
    </row>
    <row r="65" s="2" customFormat="1">
      <c r="A65" s="34"/>
      <c r="B65" s="40"/>
      <c r="C65" s="34"/>
      <c r="D65" s="176" t="s">
        <v>53</v>
      </c>
      <c r="E65" s="184"/>
      <c r="F65" s="184"/>
      <c r="G65" s="176" t="s">
        <v>54</v>
      </c>
      <c r="H65" s="184"/>
      <c r="I65" s="185"/>
      <c r="J65" s="184"/>
      <c r="K65" s="184"/>
      <c r="L65" s="59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6"/>
      <c r="L66" s="16"/>
    </row>
    <row r="67">
      <c r="B67" s="16"/>
      <c r="L67" s="16"/>
    </row>
    <row r="68">
      <c r="B68" s="16"/>
      <c r="L68" s="16"/>
    </row>
    <row r="69">
      <c r="B69" s="16"/>
      <c r="L69" s="16"/>
    </row>
    <row r="70">
      <c r="B70" s="16"/>
      <c r="L70" s="16"/>
    </row>
    <row r="71">
      <c r="B71" s="16"/>
      <c r="L71" s="16"/>
    </row>
    <row r="72">
      <c r="B72" s="16"/>
      <c r="L72" s="16"/>
    </row>
    <row r="73">
      <c r="B73" s="16"/>
      <c r="L73" s="16"/>
    </row>
    <row r="74">
      <c r="B74" s="16"/>
      <c r="L74" s="16"/>
    </row>
    <row r="75">
      <c r="B75" s="16"/>
      <c r="L75" s="16"/>
    </row>
    <row r="76" s="2" customFormat="1">
      <c r="A76" s="34"/>
      <c r="B76" s="40"/>
      <c r="C76" s="34"/>
      <c r="D76" s="179" t="s">
        <v>51</v>
      </c>
      <c r="E76" s="180"/>
      <c r="F76" s="181" t="s">
        <v>52</v>
      </c>
      <c r="G76" s="179" t="s">
        <v>51</v>
      </c>
      <c r="H76" s="180"/>
      <c r="I76" s="182"/>
      <c r="J76" s="183" t="s">
        <v>52</v>
      </c>
      <c r="K76" s="180"/>
      <c r="L76" s="59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186"/>
      <c r="C77" s="187"/>
      <c r="D77" s="187"/>
      <c r="E77" s="187"/>
      <c r="F77" s="187"/>
      <c r="G77" s="187"/>
      <c r="H77" s="187"/>
      <c r="I77" s="188"/>
      <c r="J77" s="187"/>
      <c r="K77" s="187"/>
      <c r="L77" s="59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189"/>
      <c r="C81" s="190"/>
      <c r="D81" s="190"/>
      <c r="E81" s="190"/>
      <c r="F81" s="190"/>
      <c r="G81" s="190"/>
      <c r="H81" s="190"/>
      <c r="I81" s="191"/>
      <c r="J81" s="190"/>
      <c r="K81" s="190"/>
      <c r="L81" s="59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174</v>
      </c>
      <c r="D82" s="36"/>
      <c r="E82" s="36"/>
      <c r="F82" s="36"/>
      <c r="G82" s="36"/>
      <c r="H82" s="36"/>
      <c r="I82" s="150"/>
      <c r="J82" s="36"/>
      <c r="K82" s="36"/>
      <c r="L82" s="59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6"/>
      <c r="D83" s="36"/>
      <c r="E83" s="36"/>
      <c r="F83" s="36"/>
      <c r="G83" s="36"/>
      <c r="H83" s="36"/>
      <c r="I83" s="150"/>
      <c r="J83" s="36"/>
      <c r="K83" s="36"/>
      <c r="L83" s="59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16</v>
      </c>
      <c r="D84" s="36"/>
      <c r="E84" s="36"/>
      <c r="F84" s="36"/>
      <c r="G84" s="36"/>
      <c r="H84" s="36"/>
      <c r="I84" s="150"/>
      <c r="J84" s="36"/>
      <c r="K84" s="36"/>
      <c r="L84" s="59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16.5" customHeight="1">
      <c r="A85" s="34"/>
      <c r="B85" s="35"/>
      <c r="C85" s="36"/>
      <c r="D85" s="36"/>
      <c r="E85" s="192" t="str">
        <f>E7</f>
        <v xml:space="preserve">Oprava kolejí a výhybek v uzlu Plzeň a na trati  Plzeň - Blatno</v>
      </c>
      <c r="F85" s="28"/>
      <c r="G85" s="28"/>
      <c r="H85" s="28"/>
      <c r="I85" s="150"/>
      <c r="J85" s="36"/>
      <c r="K85" s="36"/>
      <c r="L85" s="59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1" customFormat="1" ht="12" customHeight="1">
      <c r="B86" s="17"/>
      <c r="C86" s="28" t="s">
        <v>170</v>
      </c>
      <c r="D86" s="18"/>
      <c r="E86" s="18"/>
      <c r="F86" s="18"/>
      <c r="G86" s="18"/>
      <c r="H86" s="18"/>
      <c r="I86" s="142"/>
      <c r="J86" s="18"/>
      <c r="K86" s="18"/>
      <c r="L86" s="16"/>
    </row>
    <row r="87" s="2" customFormat="1" ht="16.5" customHeight="1">
      <c r="A87" s="34"/>
      <c r="B87" s="35"/>
      <c r="C87" s="36"/>
      <c r="D87" s="36"/>
      <c r="E87" s="192" t="s">
        <v>1462</v>
      </c>
      <c r="F87" s="36"/>
      <c r="G87" s="36"/>
      <c r="H87" s="36"/>
      <c r="I87" s="150"/>
      <c r="J87" s="36"/>
      <c r="K87" s="36"/>
      <c r="L87" s="59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12" customHeight="1">
      <c r="A88" s="34"/>
      <c r="B88" s="35"/>
      <c r="C88" s="28" t="s">
        <v>172</v>
      </c>
      <c r="D88" s="36"/>
      <c r="E88" s="36"/>
      <c r="F88" s="36"/>
      <c r="G88" s="36"/>
      <c r="H88" s="36"/>
      <c r="I88" s="150"/>
      <c r="J88" s="36"/>
      <c r="K88" s="36"/>
      <c r="L88" s="59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6.5" customHeight="1">
      <c r="A89" s="34"/>
      <c r="B89" s="35"/>
      <c r="C89" s="36"/>
      <c r="D89" s="36"/>
      <c r="E89" s="72" t="str">
        <f>E11</f>
        <v>SO 4.1 - Výměna pražců a čištění KL</v>
      </c>
      <c r="F89" s="36"/>
      <c r="G89" s="36"/>
      <c r="H89" s="36"/>
      <c r="I89" s="150"/>
      <c r="J89" s="36"/>
      <c r="K89" s="36"/>
      <c r="L89" s="59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6"/>
      <c r="D90" s="36"/>
      <c r="E90" s="36"/>
      <c r="F90" s="36"/>
      <c r="G90" s="36"/>
      <c r="H90" s="36"/>
      <c r="I90" s="150"/>
      <c r="J90" s="36"/>
      <c r="K90" s="36"/>
      <c r="L90" s="59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2" customHeight="1">
      <c r="A91" s="34"/>
      <c r="B91" s="35"/>
      <c r="C91" s="28" t="s">
        <v>20</v>
      </c>
      <c r="D91" s="36"/>
      <c r="E91" s="36"/>
      <c r="F91" s="23" t="str">
        <f>F14</f>
        <v>TO Plzeň, TO Třemošná</v>
      </c>
      <c r="G91" s="36"/>
      <c r="H91" s="36"/>
      <c r="I91" s="152" t="s">
        <v>22</v>
      </c>
      <c r="J91" s="75" t="str">
        <f>IF(J14="","",J14)</f>
        <v>8. 1. 2020</v>
      </c>
      <c r="K91" s="36"/>
      <c r="L91" s="59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6.96" customHeight="1">
      <c r="A92" s="34"/>
      <c r="B92" s="35"/>
      <c r="C92" s="36"/>
      <c r="D92" s="36"/>
      <c r="E92" s="36"/>
      <c r="F92" s="36"/>
      <c r="G92" s="36"/>
      <c r="H92" s="36"/>
      <c r="I92" s="150"/>
      <c r="J92" s="36"/>
      <c r="K92" s="36"/>
      <c r="L92" s="59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5.15" customHeight="1">
      <c r="A93" s="34"/>
      <c r="B93" s="35"/>
      <c r="C93" s="28" t="s">
        <v>24</v>
      </c>
      <c r="D93" s="36"/>
      <c r="E93" s="36"/>
      <c r="F93" s="23" t="str">
        <f>E17</f>
        <v xml:space="preserve">Správa železnic s.o. -  OŘ Plzeň</v>
      </c>
      <c r="G93" s="36"/>
      <c r="H93" s="36"/>
      <c r="I93" s="152" t="s">
        <v>30</v>
      </c>
      <c r="J93" s="32" t="str">
        <f>E23</f>
        <v xml:space="preserve"> </v>
      </c>
      <c r="K93" s="36"/>
      <c r="L93" s="59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15.15" customHeight="1">
      <c r="A94" s="34"/>
      <c r="B94" s="35"/>
      <c r="C94" s="28" t="s">
        <v>28</v>
      </c>
      <c r="D94" s="36"/>
      <c r="E94" s="36"/>
      <c r="F94" s="23" t="str">
        <f>IF(E20="","",E20)</f>
        <v>Vyplň údaj</v>
      </c>
      <c r="G94" s="36"/>
      <c r="H94" s="36"/>
      <c r="I94" s="152" t="s">
        <v>33</v>
      </c>
      <c r="J94" s="32" t="str">
        <f>E26</f>
        <v>Jung</v>
      </c>
      <c r="K94" s="36"/>
      <c r="L94" s="59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6"/>
      <c r="D95" s="36"/>
      <c r="E95" s="36"/>
      <c r="F95" s="36"/>
      <c r="G95" s="36"/>
      <c r="H95" s="36"/>
      <c r="I95" s="150"/>
      <c r="J95" s="36"/>
      <c r="K95" s="36"/>
      <c r="L95" s="59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9.28" customHeight="1">
      <c r="A96" s="34"/>
      <c r="B96" s="35"/>
      <c r="C96" s="193" t="s">
        <v>175</v>
      </c>
      <c r="D96" s="194"/>
      <c r="E96" s="194"/>
      <c r="F96" s="194"/>
      <c r="G96" s="194"/>
      <c r="H96" s="194"/>
      <c r="I96" s="195"/>
      <c r="J96" s="196" t="s">
        <v>176</v>
      </c>
      <c r="K96" s="194"/>
      <c r="L96" s="59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="2" customFormat="1" ht="10.32" customHeight="1">
      <c r="A97" s="34"/>
      <c r="B97" s="35"/>
      <c r="C97" s="36"/>
      <c r="D97" s="36"/>
      <c r="E97" s="36"/>
      <c r="F97" s="36"/>
      <c r="G97" s="36"/>
      <c r="H97" s="36"/>
      <c r="I97" s="150"/>
      <c r="J97" s="36"/>
      <c r="K97" s="36"/>
      <c r="L97" s="59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="2" customFormat="1" ht="22.8" customHeight="1">
      <c r="A98" s="34"/>
      <c r="B98" s="35"/>
      <c r="C98" s="197" t="s">
        <v>177</v>
      </c>
      <c r="D98" s="36"/>
      <c r="E98" s="36"/>
      <c r="F98" s="36"/>
      <c r="G98" s="36"/>
      <c r="H98" s="36"/>
      <c r="I98" s="150"/>
      <c r="J98" s="106">
        <f>J120</f>
        <v>0</v>
      </c>
      <c r="K98" s="36"/>
      <c r="L98" s="59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U98" s="13" t="s">
        <v>178</v>
      </c>
    </row>
    <row r="99" s="2" customFormat="1" ht="21.84" customHeight="1">
      <c r="A99" s="34"/>
      <c r="B99" s="35"/>
      <c r="C99" s="36"/>
      <c r="D99" s="36"/>
      <c r="E99" s="36"/>
      <c r="F99" s="36"/>
      <c r="G99" s="36"/>
      <c r="H99" s="36"/>
      <c r="I99" s="150"/>
      <c r="J99" s="36"/>
      <c r="K99" s="36"/>
      <c r="L99" s="59"/>
      <c r="S99" s="34"/>
      <c r="T99" s="34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</row>
    <row r="100" s="2" customFormat="1" ht="6.96" customHeight="1">
      <c r="A100" s="34"/>
      <c r="B100" s="62"/>
      <c r="C100" s="63"/>
      <c r="D100" s="63"/>
      <c r="E100" s="63"/>
      <c r="F100" s="63"/>
      <c r="G100" s="63"/>
      <c r="H100" s="63"/>
      <c r="I100" s="188"/>
      <c r="J100" s="63"/>
      <c r="K100" s="63"/>
      <c r="L100" s="59"/>
      <c r="S100" s="34"/>
      <c r="T100" s="34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</row>
    <row r="104" s="2" customFormat="1" ht="6.96" customHeight="1">
      <c r="A104" s="34"/>
      <c r="B104" s="64"/>
      <c r="C104" s="65"/>
      <c r="D104" s="65"/>
      <c r="E104" s="65"/>
      <c r="F104" s="65"/>
      <c r="G104" s="65"/>
      <c r="H104" s="65"/>
      <c r="I104" s="191"/>
      <c r="J104" s="65"/>
      <c r="K104" s="65"/>
      <c r="L104" s="59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5" s="2" customFormat="1" ht="24.96" customHeight="1">
      <c r="A105" s="34"/>
      <c r="B105" s="35"/>
      <c r="C105" s="19" t="s">
        <v>179</v>
      </c>
      <c r="D105" s="36"/>
      <c r="E105" s="36"/>
      <c r="F105" s="36"/>
      <c r="G105" s="36"/>
      <c r="H105" s="36"/>
      <c r="I105" s="150"/>
      <c r="J105" s="36"/>
      <c r="K105" s="36"/>
      <c r="L105" s="59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="2" customFormat="1" ht="6.96" customHeight="1">
      <c r="A106" s="34"/>
      <c r="B106" s="35"/>
      <c r="C106" s="36"/>
      <c r="D106" s="36"/>
      <c r="E106" s="36"/>
      <c r="F106" s="36"/>
      <c r="G106" s="36"/>
      <c r="H106" s="36"/>
      <c r="I106" s="150"/>
      <c r="J106" s="36"/>
      <c r="K106" s="36"/>
      <c r="L106" s="59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="2" customFormat="1" ht="12" customHeight="1">
      <c r="A107" s="34"/>
      <c r="B107" s="35"/>
      <c r="C107" s="28" t="s">
        <v>16</v>
      </c>
      <c r="D107" s="36"/>
      <c r="E107" s="36"/>
      <c r="F107" s="36"/>
      <c r="G107" s="36"/>
      <c r="H107" s="36"/>
      <c r="I107" s="150"/>
      <c r="J107" s="36"/>
      <c r="K107" s="36"/>
      <c r="L107" s="59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="2" customFormat="1" ht="16.5" customHeight="1">
      <c r="A108" s="34"/>
      <c r="B108" s="35"/>
      <c r="C108" s="36"/>
      <c r="D108" s="36"/>
      <c r="E108" s="192" t="str">
        <f>E7</f>
        <v xml:space="preserve">Oprava kolejí a výhybek v uzlu Plzeň a na trati  Plzeň - Blatno</v>
      </c>
      <c r="F108" s="28"/>
      <c r="G108" s="28"/>
      <c r="H108" s="28"/>
      <c r="I108" s="150"/>
      <c r="J108" s="36"/>
      <c r="K108" s="36"/>
      <c r="L108" s="59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="1" customFormat="1" ht="12" customHeight="1">
      <c r="B109" s="17"/>
      <c r="C109" s="28" t="s">
        <v>170</v>
      </c>
      <c r="D109" s="18"/>
      <c r="E109" s="18"/>
      <c r="F109" s="18"/>
      <c r="G109" s="18"/>
      <c r="H109" s="18"/>
      <c r="I109" s="142"/>
      <c r="J109" s="18"/>
      <c r="K109" s="18"/>
      <c r="L109" s="16"/>
    </row>
    <row r="110" s="2" customFormat="1" ht="16.5" customHeight="1">
      <c r="A110" s="34"/>
      <c r="B110" s="35"/>
      <c r="C110" s="36"/>
      <c r="D110" s="36"/>
      <c r="E110" s="192" t="s">
        <v>1462</v>
      </c>
      <c r="F110" s="36"/>
      <c r="G110" s="36"/>
      <c r="H110" s="36"/>
      <c r="I110" s="150"/>
      <c r="J110" s="36"/>
      <c r="K110" s="36"/>
      <c r="L110" s="59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="2" customFormat="1" ht="12" customHeight="1">
      <c r="A111" s="34"/>
      <c r="B111" s="35"/>
      <c r="C111" s="28" t="s">
        <v>172</v>
      </c>
      <c r="D111" s="36"/>
      <c r="E111" s="36"/>
      <c r="F111" s="36"/>
      <c r="G111" s="36"/>
      <c r="H111" s="36"/>
      <c r="I111" s="150"/>
      <c r="J111" s="36"/>
      <c r="K111" s="36"/>
      <c r="L111" s="59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="2" customFormat="1" ht="16.5" customHeight="1">
      <c r="A112" s="34"/>
      <c r="B112" s="35"/>
      <c r="C112" s="36"/>
      <c r="D112" s="36"/>
      <c r="E112" s="72" t="str">
        <f>E11</f>
        <v>SO 4.1 - Výměna pražců a čištění KL</v>
      </c>
      <c r="F112" s="36"/>
      <c r="G112" s="36"/>
      <c r="H112" s="36"/>
      <c r="I112" s="150"/>
      <c r="J112" s="36"/>
      <c r="K112" s="36"/>
      <c r="L112" s="59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="2" customFormat="1" ht="6.96" customHeight="1">
      <c r="A113" s="34"/>
      <c r="B113" s="35"/>
      <c r="C113" s="36"/>
      <c r="D113" s="36"/>
      <c r="E113" s="36"/>
      <c r="F113" s="36"/>
      <c r="G113" s="36"/>
      <c r="H113" s="36"/>
      <c r="I113" s="150"/>
      <c r="J113" s="36"/>
      <c r="K113" s="36"/>
      <c r="L113" s="59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12" customHeight="1">
      <c r="A114" s="34"/>
      <c r="B114" s="35"/>
      <c r="C114" s="28" t="s">
        <v>20</v>
      </c>
      <c r="D114" s="36"/>
      <c r="E114" s="36"/>
      <c r="F114" s="23" t="str">
        <f>F14</f>
        <v>TO Plzeň, TO Třemošná</v>
      </c>
      <c r="G114" s="36"/>
      <c r="H114" s="36"/>
      <c r="I114" s="152" t="s">
        <v>22</v>
      </c>
      <c r="J114" s="75" t="str">
        <f>IF(J14="","",J14)</f>
        <v>8. 1. 2020</v>
      </c>
      <c r="K114" s="36"/>
      <c r="L114" s="59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6.96" customHeight="1">
      <c r="A115" s="34"/>
      <c r="B115" s="35"/>
      <c r="C115" s="36"/>
      <c r="D115" s="36"/>
      <c r="E115" s="36"/>
      <c r="F115" s="36"/>
      <c r="G115" s="36"/>
      <c r="H115" s="36"/>
      <c r="I115" s="150"/>
      <c r="J115" s="36"/>
      <c r="K115" s="36"/>
      <c r="L115" s="59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2" customFormat="1" ht="15.15" customHeight="1">
      <c r="A116" s="34"/>
      <c r="B116" s="35"/>
      <c r="C116" s="28" t="s">
        <v>24</v>
      </c>
      <c r="D116" s="36"/>
      <c r="E116" s="36"/>
      <c r="F116" s="23" t="str">
        <f>E17</f>
        <v xml:space="preserve">Správa železnic s.o. -  OŘ Plzeň</v>
      </c>
      <c r="G116" s="36"/>
      <c r="H116" s="36"/>
      <c r="I116" s="152" t="s">
        <v>30</v>
      </c>
      <c r="J116" s="32" t="str">
        <f>E23</f>
        <v xml:space="preserve"> </v>
      </c>
      <c r="K116" s="36"/>
      <c r="L116" s="59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="2" customFormat="1" ht="15.15" customHeight="1">
      <c r="A117" s="34"/>
      <c r="B117" s="35"/>
      <c r="C117" s="28" t="s">
        <v>28</v>
      </c>
      <c r="D117" s="36"/>
      <c r="E117" s="36"/>
      <c r="F117" s="23" t="str">
        <f>IF(E20="","",E20)</f>
        <v>Vyplň údaj</v>
      </c>
      <c r="G117" s="36"/>
      <c r="H117" s="36"/>
      <c r="I117" s="152" t="s">
        <v>33</v>
      </c>
      <c r="J117" s="32" t="str">
        <f>E26</f>
        <v>Jung</v>
      </c>
      <c r="K117" s="36"/>
      <c r="L117" s="59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="2" customFormat="1" ht="10.32" customHeight="1">
      <c r="A118" s="34"/>
      <c r="B118" s="35"/>
      <c r="C118" s="36"/>
      <c r="D118" s="36"/>
      <c r="E118" s="36"/>
      <c r="F118" s="36"/>
      <c r="G118" s="36"/>
      <c r="H118" s="36"/>
      <c r="I118" s="150"/>
      <c r="J118" s="36"/>
      <c r="K118" s="36"/>
      <c r="L118" s="59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="9" customFormat="1" ht="29.28" customHeight="1">
      <c r="A119" s="198"/>
      <c r="B119" s="199"/>
      <c r="C119" s="200" t="s">
        <v>180</v>
      </c>
      <c r="D119" s="201" t="s">
        <v>61</v>
      </c>
      <c r="E119" s="201" t="s">
        <v>57</v>
      </c>
      <c r="F119" s="201" t="s">
        <v>58</v>
      </c>
      <c r="G119" s="201" t="s">
        <v>181</v>
      </c>
      <c r="H119" s="201" t="s">
        <v>182</v>
      </c>
      <c r="I119" s="202" t="s">
        <v>183</v>
      </c>
      <c r="J119" s="203" t="s">
        <v>176</v>
      </c>
      <c r="K119" s="204" t="s">
        <v>184</v>
      </c>
      <c r="L119" s="205"/>
      <c r="M119" s="96" t="s">
        <v>1</v>
      </c>
      <c r="N119" s="97" t="s">
        <v>40</v>
      </c>
      <c r="O119" s="97" t="s">
        <v>185</v>
      </c>
      <c r="P119" s="97" t="s">
        <v>186</v>
      </c>
      <c r="Q119" s="97" t="s">
        <v>187</v>
      </c>
      <c r="R119" s="97" t="s">
        <v>188</v>
      </c>
      <c r="S119" s="97" t="s">
        <v>189</v>
      </c>
      <c r="T119" s="98" t="s">
        <v>190</v>
      </c>
      <c r="U119" s="198"/>
      <c r="V119" s="198"/>
      <c r="W119" s="198"/>
      <c r="X119" s="198"/>
      <c r="Y119" s="198"/>
      <c r="Z119" s="198"/>
      <c r="AA119" s="198"/>
      <c r="AB119" s="198"/>
      <c r="AC119" s="198"/>
      <c r="AD119" s="198"/>
      <c r="AE119" s="198"/>
    </row>
    <row r="120" s="2" customFormat="1" ht="22.8" customHeight="1">
      <c r="A120" s="34"/>
      <c r="B120" s="35"/>
      <c r="C120" s="103" t="s">
        <v>191</v>
      </c>
      <c r="D120" s="36"/>
      <c r="E120" s="36"/>
      <c r="F120" s="36"/>
      <c r="G120" s="36"/>
      <c r="H120" s="36"/>
      <c r="I120" s="150"/>
      <c r="J120" s="206">
        <f>BK120</f>
        <v>0</v>
      </c>
      <c r="K120" s="36"/>
      <c r="L120" s="40"/>
      <c r="M120" s="99"/>
      <c r="N120" s="207"/>
      <c r="O120" s="100"/>
      <c r="P120" s="208">
        <f>SUM(P121:P307)</f>
        <v>0</v>
      </c>
      <c r="Q120" s="100"/>
      <c r="R120" s="208">
        <f>SUM(R121:R307)</f>
        <v>450.93048999999996</v>
      </c>
      <c r="S120" s="100"/>
      <c r="T120" s="209">
        <f>SUM(T121:T307)</f>
        <v>0</v>
      </c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T120" s="13" t="s">
        <v>75</v>
      </c>
      <c r="AU120" s="13" t="s">
        <v>178</v>
      </c>
      <c r="BK120" s="210">
        <f>SUM(BK121:BK307)</f>
        <v>0</v>
      </c>
    </row>
    <row r="121" s="2" customFormat="1" ht="16.5" customHeight="1">
      <c r="A121" s="34"/>
      <c r="B121" s="35"/>
      <c r="C121" s="211" t="s">
        <v>83</v>
      </c>
      <c r="D121" s="211" t="s">
        <v>192</v>
      </c>
      <c r="E121" s="212" t="s">
        <v>1362</v>
      </c>
      <c r="F121" s="213" t="s">
        <v>1363</v>
      </c>
      <c r="G121" s="214" t="s">
        <v>345</v>
      </c>
      <c r="H121" s="215">
        <v>586.5</v>
      </c>
      <c r="I121" s="216"/>
      <c r="J121" s="217">
        <f>ROUND(I121*H121,2)</f>
        <v>0</v>
      </c>
      <c r="K121" s="218"/>
      <c r="L121" s="40"/>
      <c r="M121" s="219" t="s">
        <v>1</v>
      </c>
      <c r="N121" s="220" t="s">
        <v>41</v>
      </c>
      <c r="O121" s="87"/>
      <c r="P121" s="221">
        <f>O121*H121</f>
        <v>0</v>
      </c>
      <c r="Q121" s="221">
        <v>0</v>
      </c>
      <c r="R121" s="221">
        <f>Q121*H121</f>
        <v>0</v>
      </c>
      <c r="S121" s="221">
        <v>0</v>
      </c>
      <c r="T121" s="222">
        <f>S121*H121</f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R121" s="223" t="s">
        <v>196</v>
      </c>
      <c r="AT121" s="223" t="s">
        <v>192</v>
      </c>
      <c r="AU121" s="223" t="s">
        <v>76</v>
      </c>
      <c r="AY121" s="13" t="s">
        <v>197</v>
      </c>
      <c r="BE121" s="224">
        <f>IF(N121="základní",J121,0)</f>
        <v>0</v>
      </c>
      <c r="BF121" s="224">
        <f>IF(N121="snížená",J121,0)</f>
        <v>0</v>
      </c>
      <c r="BG121" s="224">
        <f>IF(N121="zákl. přenesená",J121,0)</f>
        <v>0</v>
      </c>
      <c r="BH121" s="224">
        <f>IF(N121="sníž. přenesená",J121,0)</f>
        <v>0</v>
      </c>
      <c r="BI121" s="224">
        <f>IF(N121="nulová",J121,0)</f>
        <v>0</v>
      </c>
      <c r="BJ121" s="13" t="s">
        <v>83</v>
      </c>
      <c r="BK121" s="224">
        <f>ROUND(I121*H121,2)</f>
        <v>0</v>
      </c>
      <c r="BL121" s="13" t="s">
        <v>196</v>
      </c>
      <c r="BM121" s="223" t="s">
        <v>1464</v>
      </c>
    </row>
    <row r="122" s="2" customFormat="1">
      <c r="A122" s="34"/>
      <c r="B122" s="35"/>
      <c r="C122" s="36"/>
      <c r="D122" s="225" t="s">
        <v>199</v>
      </c>
      <c r="E122" s="36"/>
      <c r="F122" s="226" t="s">
        <v>1365</v>
      </c>
      <c r="G122" s="36"/>
      <c r="H122" s="36"/>
      <c r="I122" s="150"/>
      <c r="J122" s="36"/>
      <c r="K122" s="36"/>
      <c r="L122" s="40"/>
      <c r="M122" s="227"/>
      <c r="N122" s="228"/>
      <c r="O122" s="87"/>
      <c r="P122" s="87"/>
      <c r="Q122" s="87"/>
      <c r="R122" s="87"/>
      <c r="S122" s="87"/>
      <c r="T122" s="88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T122" s="13" t="s">
        <v>199</v>
      </c>
      <c r="AU122" s="13" t="s">
        <v>76</v>
      </c>
    </row>
    <row r="123" s="2" customFormat="1">
      <c r="A123" s="34"/>
      <c r="B123" s="35"/>
      <c r="C123" s="36"/>
      <c r="D123" s="225" t="s">
        <v>340</v>
      </c>
      <c r="E123" s="36"/>
      <c r="F123" s="229" t="s">
        <v>1039</v>
      </c>
      <c r="G123" s="36"/>
      <c r="H123" s="36"/>
      <c r="I123" s="150"/>
      <c r="J123" s="36"/>
      <c r="K123" s="36"/>
      <c r="L123" s="40"/>
      <c r="M123" s="227"/>
      <c r="N123" s="228"/>
      <c r="O123" s="87"/>
      <c r="P123" s="87"/>
      <c r="Q123" s="87"/>
      <c r="R123" s="87"/>
      <c r="S123" s="87"/>
      <c r="T123" s="88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T123" s="13" t="s">
        <v>340</v>
      </c>
      <c r="AU123" s="13" t="s">
        <v>76</v>
      </c>
    </row>
    <row r="124" s="10" customFormat="1">
      <c r="A124" s="10"/>
      <c r="B124" s="230"/>
      <c r="C124" s="231"/>
      <c r="D124" s="225" t="s">
        <v>203</v>
      </c>
      <c r="E124" s="232" t="s">
        <v>1</v>
      </c>
      <c r="F124" s="233" t="s">
        <v>1465</v>
      </c>
      <c r="G124" s="231"/>
      <c r="H124" s="234">
        <v>586.5</v>
      </c>
      <c r="I124" s="235"/>
      <c r="J124" s="231"/>
      <c r="K124" s="231"/>
      <c r="L124" s="236"/>
      <c r="M124" s="237"/>
      <c r="N124" s="238"/>
      <c r="O124" s="238"/>
      <c r="P124" s="238"/>
      <c r="Q124" s="238"/>
      <c r="R124" s="238"/>
      <c r="S124" s="238"/>
      <c r="T124" s="239"/>
      <c r="U124" s="10"/>
      <c r="V124" s="10"/>
      <c r="W124" s="10"/>
      <c r="X124" s="10"/>
      <c r="Y124" s="10"/>
      <c r="Z124" s="10"/>
      <c r="AA124" s="10"/>
      <c r="AB124" s="10"/>
      <c r="AC124" s="10"/>
      <c r="AD124" s="10"/>
      <c r="AE124" s="10"/>
      <c r="AT124" s="240" t="s">
        <v>203</v>
      </c>
      <c r="AU124" s="240" t="s">
        <v>76</v>
      </c>
      <c r="AV124" s="10" t="s">
        <v>85</v>
      </c>
      <c r="AW124" s="10" t="s">
        <v>32</v>
      </c>
      <c r="AX124" s="10" t="s">
        <v>83</v>
      </c>
      <c r="AY124" s="240" t="s">
        <v>197</v>
      </c>
    </row>
    <row r="125" s="2" customFormat="1" ht="16.5" customHeight="1">
      <c r="A125" s="34"/>
      <c r="B125" s="35"/>
      <c r="C125" s="211" t="s">
        <v>85</v>
      </c>
      <c r="D125" s="211" t="s">
        <v>192</v>
      </c>
      <c r="E125" s="212" t="s">
        <v>1466</v>
      </c>
      <c r="F125" s="213" t="s">
        <v>1467</v>
      </c>
      <c r="G125" s="214" t="s">
        <v>429</v>
      </c>
      <c r="H125" s="215">
        <v>0.34999999999999998</v>
      </c>
      <c r="I125" s="216"/>
      <c r="J125" s="217">
        <f>ROUND(I125*H125,2)</f>
        <v>0</v>
      </c>
      <c r="K125" s="218"/>
      <c r="L125" s="40"/>
      <c r="M125" s="219" t="s">
        <v>1</v>
      </c>
      <c r="N125" s="220" t="s">
        <v>41</v>
      </c>
      <c r="O125" s="87"/>
      <c r="P125" s="221">
        <f>O125*H125</f>
        <v>0</v>
      </c>
      <c r="Q125" s="221">
        <v>0</v>
      </c>
      <c r="R125" s="221">
        <f>Q125*H125</f>
        <v>0</v>
      </c>
      <c r="S125" s="221">
        <v>0</v>
      </c>
      <c r="T125" s="222">
        <f>S125*H125</f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223" t="s">
        <v>196</v>
      </c>
      <c r="AT125" s="223" t="s">
        <v>192</v>
      </c>
      <c r="AU125" s="223" t="s">
        <v>76</v>
      </c>
      <c r="AY125" s="13" t="s">
        <v>197</v>
      </c>
      <c r="BE125" s="224">
        <f>IF(N125="základní",J125,0)</f>
        <v>0</v>
      </c>
      <c r="BF125" s="224">
        <f>IF(N125="snížená",J125,0)</f>
        <v>0</v>
      </c>
      <c r="BG125" s="224">
        <f>IF(N125="zákl. přenesená",J125,0)</f>
        <v>0</v>
      </c>
      <c r="BH125" s="224">
        <f>IF(N125="sníž. přenesená",J125,0)</f>
        <v>0</v>
      </c>
      <c r="BI125" s="224">
        <f>IF(N125="nulová",J125,0)</f>
        <v>0</v>
      </c>
      <c r="BJ125" s="13" t="s">
        <v>83</v>
      </c>
      <c r="BK125" s="224">
        <f>ROUND(I125*H125,2)</f>
        <v>0</v>
      </c>
      <c r="BL125" s="13" t="s">
        <v>196</v>
      </c>
      <c r="BM125" s="223" t="s">
        <v>1468</v>
      </c>
    </row>
    <row r="126" s="2" customFormat="1">
      <c r="A126" s="34"/>
      <c r="B126" s="35"/>
      <c r="C126" s="36"/>
      <c r="D126" s="225" t="s">
        <v>199</v>
      </c>
      <c r="E126" s="36"/>
      <c r="F126" s="226" t="s">
        <v>1469</v>
      </c>
      <c r="G126" s="36"/>
      <c r="H126" s="36"/>
      <c r="I126" s="150"/>
      <c r="J126" s="36"/>
      <c r="K126" s="36"/>
      <c r="L126" s="40"/>
      <c r="M126" s="227"/>
      <c r="N126" s="228"/>
      <c r="O126" s="87"/>
      <c r="P126" s="87"/>
      <c r="Q126" s="87"/>
      <c r="R126" s="87"/>
      <c r="S126" s="87"/>
      <c r="T126" s="88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T126" s="13" t="s">
        <v>199</v>
      </c>
      <c r="AU126" s="13" t="s">
        <v>76</v>
      </c>
    </row>
    <row r="127" s="2" customFormat="1">
      <c r="A127" s="34"/>
      <c r="B127" s="35"/>
      <c r="C127" s="36"/>
      <c r="D127" s="225" t="s">
        <v>340</v>
      </c>
      <c r="E127" s="36"/>
      <c r="F127" s="229" t="s">
        <v>1377</v>
      </c>
      <c r="G127" s="36"/>
      <c r="H127" s="36"/>
      <c r="I127" s="150"/>
      <c r="J127" s="36"/>
      <c r="K127" s="36"/>
      <c r="L127" s="40"/>
      <c r="M127" s="227"/>
      <c r="N127" s="228"/>
      <c r="O127" s="87"/>
      <c r="P127" s="87"/>
      <c r="Q127" s="87"/>
      <c r="R127" s="87"/>
      <c r="S127" s="87"/>
      <c r="T127" s="88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T127" s="13" t="s">
        <v>340</v>
      </c>
      <c r="AU127" s="13" t="s">
        <v>76</v>
      </c>
    </row>
    <row r="128" s="2" customFormat="1" ht="16.5" customHeight="1">
      <c r="A128" s="34"/>
      <c r="B128" s="35"/>
      <c r="C128" s="211" t="s">
        <v>214</v>
      </c>
      <c r="D128" s="211" t="s">
        <v>192</v>
      </c>
      <c r="E128" s="212" t="s">
        <v>1470</v>
      </c>
      <c r="F128" s="213" t="s">
        <v>1471</v>
      </c>
      <c r="G128" s="214" t="s">
        <v>443</v>
      </c>
      <c r="H128" s="215">
        <v>41.280000000000001</v>
      </c>
      <c r="I128" s="216"/>
      <c r="J128" s="217">
        <f>ROUND(I128*H128,2)</f>
        <v>0</v>
      </c>
      <c r="K128" s="218"/>
      <c r="L128" s="40"/>
      <c r="M128" s="219" t="s">
        <v>1</v>
      </c>
      <c r="N128" s="220" t="s">
        <v>41</v>
      </c>
      <c r="O128" s="87"/>
      <c r="P128" s="221">
        <f>O128*H128</f>
        <v>0</v>
      </c>
      <c r="Q128" s="221">
        <v>0</v>
      </c>
      <c r="R128" s="221">
        <f>Q128*H128</f>
        <v>0</v>
      </c>
      <c r="S128" s="221">
        <v>0</v>
      </c>
      <c r="T128" s="222">
        <f>S128*H128</f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223" t="s">
        <v>196</v>
      </c>
      <c r="AT128" s="223" t="s">
        <v>192</v>
      </c>
      <c r="AU128" s="223" t="s">
        <v>76</v>
      </c>
      <c r="AY128" s="13" t="s">
        <v>197</v>
      </c>
      <c r="BE128" s="224">
        <f>IF(N128="základní",J128,0)</f>
        <v>0</v>
      </c>
      <c r="BF128" s="224">
        <f>IF(N128="snížená",J128,0)</f>
        <v>0</v>
      </c>
      <c r="BG128" s="224">
        <f>IF(N128="zákl. přenesená",J128,0)</f>
        <v>0</v>
      </c>
      <c r="BH128" s="224">
        <f>IF(N128="sníž. přenesená",J128,0)</f>
        <v>0</v>
      </c>
      <c r="BI128" s="224">
        <f>IF(N128="nulová",J128,0)</f>
        <v>0</v>
      </c>
      <c r="BJ128" s="13" t="s">
        <v>83</v>
      </c>
      <c r="BK128" s="224">
        <f>ROUND(I128*H128,2)</f>
        <v>0</v>
      </c>
      <c r="BL128" s="13" t="s">
        <v>196</v>
      </c>
      <c r="BM128" s="223" t="s">
        <v>1472</v>
      </c>
    </row>
    <row r="129" s="2" customFormat="1">
      <c r="A129" s="34"/>
      <c r="B129" s="35"/>
      <c r="C129" s="36"/>
      <c r="D129" s="225" t="s">
        <v>199</v>
      </c>
      <c r="E129" s="36"/>
      <c r="F129" s="226" t="s">
        <v>1473</v>
      </c>
      <c r="G129" s="36"/>
      <c r="H129" s="36"/>
      <c r="I129" s="150"/>
      <c r="J129" s="36"/>
      <c r="K129" s="36"/>
      <c r="L129" s="40"/>
      <c r="M129" s="227"/>
      <c r="N129" s="228"/>
      <c r="O129" s="87"/>
      <c r="P129" s="87"/>
      <c r="Q129" s="87"/>
      <c r="R129" s="87"/>
      <c r="S129" s="87"/>
      <c r="T129" s="88"/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T129" s="13" t="s">
        <v>199</v>
      </c>
      <c r="AU129" s="13" t="s">
        <v>76</v>
      </c>
    </row>
    <row r="130" s="2" customFormat="1">
      <c r="A130" s="34"/>
      <c r="B130" s="35"/>
      <c r="C130" s="36"/>
      <c r="D130" s="225" t="s">
        <v>340</v>
      </c>
      <c r="E130" s="36"/>
      <c r="F130" s="229" t="s">
        <v>1474</v>
      </c>
      <c r="G130" s="36"/>
      <c r="H130" s="36"/>
      <c r="I130" s="150"/>
      <c r="J130" s="36"/>
      <c r="K130" s="36"/>
      <c r="L130" s="40"/>
      <c r="M130" s="227"/>
      <c r="N130" s="228"/>
      <c r="O130" s="87"/>
      <c r="P130" s="87"/>
      <c r="Q130" s="87"/>
      <c r="R130" s="87"/>
      <c r="S130" s="87"/>
      <c r="T130" s="88"/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T130" s="13" t="s">
        <v>340</v>
      </c>
      <c r="AU130" s="13" t="s">
        <v>76</v>
      </c>
    </row>
    <row r="131" s="10" customFormat="1">
      <c r="A131" s="10"/>
      <c r="B131" s="230"/>
      <c r="C131" s="231"/>
      <c r="D131" s="225" t="s">
        <v>203</v>
      </c>
      <c r="E131" s="232" t="s">
        <v>1</v>
      </c>
      <c r="F131" s="233" t="s">
        <v>1475</v>
      </c>
      <c r="G131" s="231"/>
      <c r="H131" s="234">
        <v>41.280000000000001</v>
      </c>
      <c r="I131" s="235"/>
      <c r="J131" s="231"/>
      <c r="K131" s="231"/>
      <c r="L131" s="236"/>
      <c r="M131" s="237"/>
      <c r="N131" s="238"/>
      <c r="O131" s="238"/>
      <c r="P131" s="238"/>
      <c r="Q131" s="238"/>
      <c r="R131" s="238"/>
      <c r="S131" s="238"/>
      <c r="T131" s="239"/>
      <c r="U131" s="10"/>
      <c r="V131" s="10"/>
      <c r="W131" s="10"/>
      <c r="X131" s="10"/>
      <c r="Y131" s="10"/>
      <c r="Z131" s="10"/>
      <c r="AA131" s="10"/>
      <c r="AB131" s="10"/>
      <c r="AC131" s="10"/>
      <c r="AD131" s="10"/>
      <c r="AE131" s="10"/>
      <c r="AT131" s="240" t="s">
        <v>203</v>
      </c>
      <c r="AU131" s="240" t="s">
        <v>76</v>
      </c>
      <c r="AV131" s="10" t="s">
        <v>85</v>
      </c>
      <c r="AW131" s="10" t="s">
        <v>32</v>
      </c>
      <c r="AX131" s="10" t="s">
        <v>83</v>
      </c>
      <c r="AY131" s="240" t="s">
        <v>197</v>
      </c>
    </row>
    <row r="132" s="2" customFormat="1" ht="16.5" customHeight="1">
      <c r="A132" s="34"/>
      <c r="B132" s="35"/>
      <c r="C132" s="211" t="s">
        <v>196</v>
      </c>
      <c r="D132" s="211" t="s">
        <v>192</v>
      </c>
      <c r="E132" s="212" t="s">
        <v>920</v>
      </c>
      <c r="F132" s="213" t="s">
        <v>921</v>
      </c>
      <c r="G132" s="214" t="s">
        <v>429</v>
      </c>
      <c r="H132" s="215">
        <v>0.14999999999999999</v>
      </c>
      <c r="I132" s="216"/>
      <c r="J132" s="217">
        <f>ROUND(I132*H132,2)</f>
        <v>0</v>
      </c>
      <c r="K132" s="218"/>
      <c r="L132" s="40"/>
      <c r="M132" s="219" t="s">
        <v>1</v>
      </c>
      <c r="N132" s="220" t="s">
        <v>41</v>
      </c>
      <c r="O132" s="87"/>
      <c r="P132" s="221">
        <f>O132*H132</f>
        <v>0</v>
      </c>
      <c r="Q132" s="221">
        <v>0</v>
      </c>
      <c r="R132" s="221">
        <f>Q132*H132</f>
        <v>0</v>
      </c>
      <c r="S132" s="221">
        <v>0</v>
      </c>
      <c r="T132" s="222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223" t="s">
        <v>196</v>
      </c>
      <c r="AT132" s="223" t="s">
        <v>192</v>
      </c>
      <c r="AU132" s="223" t="s">
        <v>76</v>
      </c>
      <c r="AY132" s="13" t="s">
        <v>197</v>
      </c>
      <c r="BE132" s="224">
        <f>IF(N132="základní",J132,0)</f>
        <v>0</v>
      </c>
      <c r="BF132" s="224">
        <f>IF(N132="snížená",J132,0)</f>
        <v>0</v>
      </c>
      <c r="BG132" s="224">
        <f>IF(N132="zákl. přenesená",J132,0)</f>
        <v>0</v>
      </c>
      <c r="BH132" s="224">
        <f>IF(N132="sníž. přenesená",J132,0)</f>
        <v>0</v>
      </c>
      <c r="BI132" s="224">
        <f>IF(N132="nulová",J132,0)</f>
        <v>0</v>
      </c>
      <c r="BJ132" s="13" t="s">
        <v>83</v>
      </c>
      <c r="BK132" s="224">
        <f>ROUND(I132*H132,2)</f>
        <v>0</v>
      </c>
      <c r="BL132" s="13" t="s">
        <v>196</v>
      </c>
      <c r="BM132" s="223" t="s">
        <v>1476</v>
      </c>
    </row>
    <row r="133" s="2" customFormat="1">
      <c r="A133" s="34"/>
      <c r="B133" s="35"/>
      <c r="C133" s="36"/>
      <c r="D133" s="225" t="s">
        <v>199</v>
      </c>
      <c r="E133" s="36"/>
      <c r="F133" s="226" t="s">
        <v>923</v>
      </c>
      <c r="G133" s="36"/>
      <c r="H133" s="36"/>
      <c r="I133" s="150"/>
      <c r="J133" s="36"/>
      <c r="K133" s="36"/>
      <c r="L133" s="40"/>
      <c r="M133" s="227"/>
      <c r="N133" s="228"/>
      <c r="O133" s="87"/>
      <c r="P133" s="87"/>
      <c r="Q133" s="87"/>
      <c r="R133" s="87"/>
      <c r="S133" s="87"/>
      <c r="T133" s="88"/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T133" s="13" t="s">
        <v>199</v>
      </c>
      <c r="AU133" s="13" t="s">
        <v>76</v>
      </c>
    </row>
    <row r="134" s="2" customFormat="1">
      <c r="A134" s="34"/>
      <c r="B134" s="35"/>
      <c r="C134" s="36"/>
      <c r="D134" s="225" t="s">
        <v>340</v>
      </c>
      <c r="E134" s="36"/>
      <c r="F134" s="229" t="s">
        <v>1379</v>
      </c>
      <c r="G134" s="36"/>
      <c r="H134" s="36"/>
      <c r="I134" s="150"/>
      <c r="J134" s="36"/>
      <c r="K134" s="36"/>
      <c r="L134" s="40"/>
      <c r="M134" s="227"/>
      <c r="N134" s="228"/>
      <c r="O134" s="87"/>
      <c r="P134" s="87"/>
      <c r="Q134" s="87"/>
      <c r="R134" s="87"/>
      <c r="S134" s="87"/>
      <c r="T134" s="88"/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T134" s="13" t="s">
        <v>340</v>
      </c>
      <c r="AU134" s="13" t="s">
        <v>76</v>
      </c>
    </row>
    <row r="135" s="2" customFormat="1">
      <c r="A135" s="34"/>
      <c r="B135" s="35"/>
      <c r="C135" s="36"/>
      <c r="D135" s="225" t="s">
        <v>201</v>
      </c>
      <c r="E135" s="36"/>
      <c r="F135" s="229" t="s">
        <v>1380</v>
      </c>
      <c r="G135" s="36"/>
      <c r="H135" s="36"/>
      <c r="I135" s="150"/>
      <c r="J135" s="36"/>
      <c r="K135" s="36"/>
      <c r="L135" s="40"/>
      <c r="M135" s="227"/>
      <c r="N135" s="228"/>
      <c r="O135" s="87"/>
      <c r="P135" s="87"/>
      <c r="Q135" s="87"/>
      <c r="R135" s="87"/>
      <c r="S135" s="87"/>
      <c r="T135" s="88"/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T135" s="13" t="s">
        <v>201</v>
      </c>
      <c r="AU135" s="13" t="s">
        <v>76</v>
      </c>
    </row>
    <row r="136" s="10" customFormat="1">
      <c r="A136" s="10"/>
      <c r="B136" s="230"/>
      <c r="C136" s="231"/>
      <c r="D136" s="225" t="s">
        <v>203</v>
      </c>
      <c r="E136" s="232" t="s">
        <v>1</v>
      </c>
      <c r="F136" s="233" t="s">
        <v>1477</v>
      </c>
      <c r="G136" s="231"/>
      <c r="H136" s="234">
        <v>0.14999999999999999</v>
      </c>
      <c r="I136" s="235"/>
      <c r="J136" s="231"/>
      <c r="K136" s="231"/>
      <c r="L136" s="236"/>
      <c r="M136" s="237"/>
      <c r="N136" s="238"/>
      <c r="O136" s="238"/>
      <c r="P136" s="238"/>
      <c r="Q136" s="238"/>
      <c r="R136" s="238"/>
      <c r="S136" s="238"/>
      <c r="T136" s="239"/>
      <c r="U136" s="10"/>
      <c r="V136" s="10"/>
      <c r="W136" s="10"/>
      <c r="X136" s="10"/>
      <c r="Y136" s="10"/>
      <c r="Z136" s="10"/>
      <c r="AA136" s="10"/>
      <c r="AB136" s="10"/>
      <c r="AC136" s="10"/>
      <c r="AD136" s="10"/>
      <c r="AE136" s="10"/>
      <c r="AT136" s="240" t="s">
        <v>203</v>
      </c>
      <c r="AU136" s="240" t="s">
        <v>76</v>
      </c>
      <c r="AV136" s="10" t="s">
        <v>85</v>
      </c>
      <c r="AW136" s="10" t="s">
        <v>32</v>
      </c>
      <c r="AX136" s="10" t="s">
        <v>83</v>
      </c>
      <c r="AY136" s="240" t="s">
        <v>197</v>
      </c>
    </row>
    <row r="137" s="2" customFormat="1" ht="16.5" customHeight="1">
      <c r="A137" s="34"/>
      <c r="B137" s="35"/>
      <c r="C137" s="211" t="s">
        <v>224</v>
      </c>
      <c r="D137" s="211" t="s">
        <v>192</v>
      </c>
      <c r="E137" s="212" t="s">
        <v>1478</v>
      </c>
      <c r="F137" s="213" t="s">
        <v>1479</v>
      </c>
      <c r="G137" s="214" t="s">
        <v>209</v>
      </c>
      <c r="H137" s="215">
        <v>5</v>
      </c>
      <c r="I137" s="216"/>
      <c r="J137" s="217">
        <f>ROUND(I137*H137,2)</f>
        <v>0</v>
      </c>
      <c r="K137" s="218"/>
      <c r="L137" s="40"/>
      <c r="M137" s="219" t="s">
        <v>1</v>
      </c>
      <c r="N137" s="220" t="s">
        <v>41</v>
      </c>
      <c r="O137" s="87"/>
      <c r="P137" s="221">
        <f>O137*H137</f>
        <v>0</v>
      </c>
      <c r="Q137" s="221">
        <v>0</v>
      </c>
      <c r="R137" s="221">
        <f>Q137*H137</f>
        <v>0</v>
      </c>
      <c r="S137" s="221">
        <v>0</v>
      </c>
      <c r="T137" s="222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223" t="s">
        <v>196</v>
      </c>
      <c r="AT137" s="223" t="s">
        <v>192</v>
      </c>
      <c r="AU137" s="223" t="s">
        <v>76</v>
      </c>
      <c r="AY137" s="13" t="s">
        <v>197</v>
      </c>
      <c r="BE137" s="224">
        <f>IF(N137="základní",J137,0)</f>
        <v>0</v>
      </c>
      <c r="BF137" s="224">
        <f>IF(N137="snížená",J137,0)</f>
        <v>0</v>
      </c>
      <c r="BG137" s="224">
        <f>IF(N137="zákl. přenesená",J137,0)</f>
        <v>0</v>
      </c>
      <c r="BH137" s="224">
        <f>IF(N137="sníž. přenesená",J137,0)</f>
        <v>0</v>
      </c>
      <c r="BI137" s="224">
        <f>IF(N137="nulová",J137,0)</f>
        <v>0</v>
      </c>
      <c r="BJ137" s="13" t="s">
        <v>83</v>
      </c>
      <c r="BK137" s="224">
        <f>ROUND(I137*H137,2)</f>
        <v>0</v>
      </c>
      <c r="BL137" s="13" t="s">
        <v>196</v>
      </c>
      <c r="BM137" s="223" t="s">
        <v>1480</v>
      </c>
    </row>
    <row r="138" s="2" customFormat="1">
      <c r="A138" s="34"/>
      <c r="B138" s="35"/>
      <c r="C138" s="36"/>
      <c r="D138" s="225" t="s">
        <v>199</v>
      </c>
      <c r="E138" s="36"/>
      <c r="F138" s="226" t="s">
        <v>1481</v>
      </c>
      <c r="G138" s="36"/>
      <c r="H138" s="36"/>
      <c r="I138" s="150"/>
      <c r="J138" s="36"/>
      <c r="K138" s="36"/>
      <c r="L138" s="40"/>
      <c r="M138" s="227"/>
      <c r="N138" s="228"/>
      <c r="O138" s="87"/>
      <c r="P138" s="87"/>
      <c r="Q138" s="87"/>
      <c r="R138" s="87"/>
      <c r="S138" s="87"/>
      <c r="T138" s="88"/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T138" s="13" t="s">
        <v>199</v>
      </c>
      <c r="AU138" s="13" t="s">
        <v>76</v>
      </c>
    </row>
    <row r="139" s="2" customFormat="1">
      <c r="A139" s="34"/>
      <c r="B139" s="35"/>
      <c r="C139" s="36"/>
      <c r="D139" s="225" t="s">
        <v>340</v>
      </c>
      <c r="E139" s="36"/>
      <c r="F139" s="229" t="s">
        <v>1482</v>
      </c>
      <c r="G139" s="36"/>
      <c r="H139" s="36"/>
      <c r="I139" s="150"/>
      <c r="J139" s="36"/>
      <c r="K139" s="36"/>
      <c r="L139" s="40"/>
      <c r="M139" s="227"/>
      <c r="N139" s="228"/>
      <c r="O139" s="87"/>
      <c r="P139" s="87"/>
      <c r="Q139" s="87"/>
      <c r="R139" s="87"/>
      <c r="S139" s="87"/>
      <c r="T139" s="88"/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T139" s="13" t="s">
        <v>340</v>
      </c>
      <c r="AU139" s="13" t="s">
        <v>76</v>
      </c>
    </row>
    <row r="140" s="2" customFormat="1" ht="16.5" customHeight="1">
      <c r="A140" s="34"/>
      <c r="B140" s="35"/>
      <c r="C140" s="211" t="s">
        <v>229</v>
      </c>
      <c r="D140" s="211" t="s">
        <v>192</v>
      </c>
      <c r="E140" s="212" t="s">
        <v>447</v>
      </c>
      <c r="F140" s="213" t="s">
        <v>448</v>
      </c>
      <c r="G140" s="214" t="s">
        <v>443</v>
      </c>
      <c r="H140" s="215">
        <v>323.77999999999997</v>
      </c>
      <c r="I140" s="216"/>
      <c r="J140" s="217">
        <f>ROUND(I140*H140,2)</f>
        <v>0</v>
      </c>
      <c r="K140" s="218"/>
      <c r="L140" s="40"/>
      <c r="M140" s="219" t="s">
        <v>1</v>
      </c>
      <c r="N140" s="220" t="s">
        <v>41</v>
      </c>
      <c r="O140" s="87"/>
      <c r="P140" s="221">
        <f>O140*H140</f>
        <v>0</v>
      </c>
      <c r="Q140" s="221">
        <v>0</v>
      </c>
      <c r="R140" s="221">
        <f>Q140*H140</f>
        <v>0</v>
      </c>
      <c r="S140" s="221">
        <v>0</v>
      </c>
      <c r="T140" s="222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223" t="s">
        <v>196</v>
      </c>
      <c r="AT140" s="223" t="s">
        <v>192</v>
      </c>
      <c r="AU140" s="223" t="s">
        <v>76</v>
      </c>
      <c r="AY140" s="13" t="s">
        <v>197</v>
      </c>
      <c r="BE140" s="224">
        <f>IF(N140="základní",J140,0)</f>
        <v>0</v>
      </c>
      <c r="BF140" s="224">
        <f>IF(N140="snížená",J140,0)</f>
        <v>0</v>
      </c>
      <c r="BG140" s="224">
        <f>IF(N140="zákl. přenesená",J140,0)</f>
        <v>0</v>
      </c>
      <c r="BH140" s="224">
        <f>IF(N140="sníž. přenesená",J140,0)</f>
        <v>0</v>
      </c>
      <c r="BI140" s="224">
        <f>IF(N140="nulová",J140,0)</f>
        <v>0</v>
      </c>
      <c r="BJ140" s="13" t="s">
        <v>83</v>
      </c>
      <c r="BK140" s="224">
        <f>ROUND(I140*H140,2)</f>
        <v>0</v>
      </c>
      <c r="BL140" s="13" t="s">
        <v>196</v>
      </c>
      <c r="BM140" s="223" t="s">
        <v>1483</v>
      </c>
    </row>
    <row r="141" s="2" customFormat="1">
      <c r="A141" s="34"/>
      <c r="B141" s="35"/>
      <c r="C141" s="36"/>
      <c r="D141" s="225" t="s">
        <v>199</v>
      </c>
      <c r="E141" s="36"/>
      <c r="F141" s="226" t="s">
        <v>450</v>
      </c>
      <c r="G141" s="36"/>
      <c r="H141" s="36"/>
      <c r="I141" s="150"/>
      <c r="J141" s="36"/>
      <c r="K141" s="36"/>
      <c r="L141" s="40"/>
      <c r="M141" s="227"/>
      <c r="N141" s="228"/>
      <c r="O141" s="87"/>
      <c r="P141" s="87"/>
      <c r="Q141" s="87"/>
      <c r="R141" s="87"/>
      <c r="S141" s="87"/>
      <c r="T141" s="88"/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T141" s="13" t="s">
        <v>199</v>
      </c>
      <c r="AU141" s="13" t="s">
        <v>76</v>
      </c>
    </row>
    <row r="142" s="2" customFormat="1">
      <c r="A142" s="34"/>
      <c r="B142" s="35"/>
      <c r="C142" s="36"/>
      <c r="D142" s="225" t="s">
        <v>340</v>
      </c>
      <c r="E142" s="36"/>
      <c r="F142" s="229" t="s">
        <v>1383</v>
      </c>
      <c r="G142" s="36"/>
      <c r="H142" s="36"/>
      <c r="I142" s="150"/>
      <c r="J142" s="36"/>
      <c r="K142" s="36"/>
      <c r="L142" s="40"/>
      <c r="M142" s="227"/>
      <c r="N142" s="228"/>
      <c r="O142" s="87"/>
      <c r="P142" s="87"/>
      <c r="Q142" s="87"/>
      <c r="R142" s="87"/>
      <c r="S142" s="87"/>
      <c r="T142" s="88"/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T142" s="13" t="s">
        <v>340</v>
      </c>
      <c r="AU142" s="13" t="s">
        <v>76</v>
      </c>
    </row>
    <row r="143" s="10" customFormat="1">
      <c r="A143" s="10"/>
      <c r="B143" s="230"/>
      <c r="C143" s="231"/>
      <c r="D143" s="225" t="s">
        <v>203</v>
      </c>
      <c r="E143" s="232" t="s">
        <v>1</v>
      </c>
      <c r="F143" s="233" t="s">
        <v>1484</v>
      </c>
      <c r="G143" s="231"/>
      <c r="H143" s="234">
        <v>37.5</v>
      </c>
      <c r="I143" s="235"/>
      <c r="J143" s="231"/>
      <c r="K143" s="231"/>
      <c r="L143" s="236"/>
      <c r="M143" s="237"/>
      <c r="N143" s="238"/>
      <c r="O143" s="238"/>
      <c r="P143" s="238"/>
      <c r="Q143" s="238"/>
      <c r="R143" s="238"/>
      <c r="S143" s="238"/>
      <c r="T143" s="239"/>
      <c r="U143" s="10"/>
      <c r="V143" s="10"/>
      <c r="W143" s="10"/>
      <c r="X143" s="10"/>
      <c r="Y143" s="10"/>
      <c r="Z143" s="10"/>
      <c r="AA143" s="10"/>
      <c r="AB143" s="10"/>
      <c r="AC143" s="10"/>
      <c r="AD143" s="10"/>
      <c r="AE143" s="10"/>
      <c r="AT143" s="240" t="s">
        <v>203</v>
      </c>
      <c r="AU143" s="240" t="s">
        <v>76</v>
      </c>
      <c r="AV143" s="10" t="s">
        <v>85</v>
      </c>
      <c r="AW143" s="10" t="s">
        <v>32</v>
      </c>
      <c r="AX143" s="10" t="s">
        <v>76</v>
      </c>
      <c r="AY143" s="240" t="s">
        <v>197</v>
      </c>
    </row>
    <row r="144" s="10" customFormat="1">
      <c r="A144" s="10"/>
      <c r="B144" s="230"/>
      <c r="C144" s="231"/>
      <c r="D144" s="225" t="s">
        <v>203</v>
      </c>
      <c r="E144" s="232" t="s">
        <v>1</v>
      </c>
      <c r="F144" s="233" t="s">
        <v>1485</v>
      </c>
      <c r="G144" s="231"/>
      <c r="H144" s="234">
        <v>245</v>
      </c>
      <c r="I144" s="235"/>
      <c r="J144" s="231"/>
      <c r="K144" s="231"/>
      <c r="L144" s="236"/>
      <c r="M144" s="237"/>
      <c r="N144" s="238"/>
      <c r="O144" s="238"/>
      <c r="P144" s="238"/>
      <c r="Q144" s="238"/>
      <c r="R144" s="238"/>
      <c r="S144" s="238"/>
      <c r="T144" s="239"/>
      <c r="U144" s="10"/>
      <c r="V144" s="10"/>
      <c r="W144" s="10"/>
      <c r="X144" s="10"/>
      <c r="Y144" s="10"/>
      <c r="Z144" s="10"/>
      <c r="AA144" s="10"/>
      <c r="AB144" s="10"/>
      <c r="AC144" s="10"/>
      <c r="AD144" s="10"/>
      <c r="AE144" s="10"/>
      <c r="AT144" s="240" t="s">
        <v>203</v>
      </c>
      <c r="AU144" s="240" t="s">
        <v>76</v>
      </c>
      <c r="AV144" s="10" t="s">
        <v>85</v>
      </c>
      <c r="AW144" s="10" t="s">
        <v>32</v>
      </c>
      <c r="AX144" s="10" t="s">
        <v>76</v>
      </c>
      <c r="AY144" s="240" t="s">
        <v>197</v>
      </c>
    </row>
    <row r="145" s="10" customFormat="1">
      <c r="A145" s="10"/>
      <c r="B145" s="230"/>
      <c r="C145" s="231"/>
      <c r="D145" s="225" t="s">
        <v>203</v>
      </c>
      <c r="E145" s="232" t="s">
        <v>1</v>
      </c>
      <c r="F145" s="233" t="s">
        <v>1486</v>
      </c>
      <c r="G145" s="231"/>
      <c r="H145" s="234">
        <v>41.280000000000001</v>
      </c>
      <c r="I145" s="235"/>
      <c r="J145" s="231"/>
      <c r="K145" s="231"/>
      <c r="L145" s="236"/>
      <c r="M145" s="237"/>
      <c r="N145" s="238"/>
      <c r="O145" s="238"/>
      <c r="P145" s="238"/>
      <c r="Q145" s="238"/>
      <c r="R145" s="238"/>
      <c r="S145" s="238"/>
      <c r="T145" s="239"/>
      <c r="U145" s="10"/>
      <c r="V145" s="10"/>
      <c r="W145" s="10"/>
      <c r="X145" s="10"/>
      <c r="Y145" s="10"/>
      <c r="Z145" s="10"/>
      <c r="AA145" s="10"/>
      <c r="AB145" s="10"/>
      <c r="AC145" s="10"/>
      <c r="AD145" s="10"/>
      <c r="AE145" s="10"/>
      <c r="AT145" s="240" t="s">
        <v>203</v>
      </c>
      <c r="AU145" s="240" t="s">
        <v>76</v>
      </c>
      <c r="AV145" s="10" t="s">
        <v>85</v>
      </c>
      <c r="AW145" s="10" t="s">
        <v>32</v>
      </c>
      <c r="AX145" s="10" t="s">
        <v>76</v>
      </c>
      <c r="AY145" s="240" t="s">
        <v>197</v>
      </c>
    </row>
    <row r="146" s="11" customFormat="1">
      <c r="A146" s="11"/>
      <c r="B146" s="241"/>
      <c r="C146" s="242"/>
      <c r="D146" s="225" t="s">
        <v>203</v>
      </c>
      <c r="E146" s="243" t="s">
        <v>1</v>
      </c>
      <c r="F146" s="244" t="s">
        <v>206</v>
      </c>
      <c r="G146" s="242"/>
      <c r="H146" s="245">
        <v>323.77999999999997</v>
      </c>
      <c r="I146" s="246"/>
      <c r="J146" s="242"/>
      <c r="K146" s="242"/>
      <c r="L146" s="247"/>
      <c r="M146" s="248"/>
      <c r="N146" s="249"/>
      <c r="O146" s="249"/>
      <c r="P146" s="249"/>
      <c r="Q146" s="249"/>
      <c r="R146" s="249"/>
      <c r="S146" s="249"/>
      <c r="T146" s="250"/>
      <c r="U146" s="11"/>
      <c r="V146" s="11"/>
      <c r="W146" s="11"/>
      <c r="X146" s="11"/>
      <c r="Y146" s="11"/>
      <c r="Z146" s="11"/>
      <c r="AA146" s="11"/>
      <c r="AB146" s="11"/>
      <c r="AC146" s="11"/>
      <c r="AD146" s="11"/>
      <c r="AE146" s="11"/>
      <c r="AT146" s="251" t="s">
        <v>203</v>
      </c>
      <c r="AU146" s="251" t="s">
        <v>76</v>
      </c>
      <c r="AV146" s="11" t="s">
        <v>196</v>
      </c>
      <c r="AW146" s="11" t="s">
        <v>32</v>
      </c>
      <c r="AX146" s="11" t="s">
        <v>83</v>
      </c>
      <c r="AY146" s="251" t="s">
        <v>197</v>
      </c>
    </row>
    <row r="147" s="2" customFormat="1" ht="16.5" customHeight="1">
      <c r="A147" s="34"/>
      <c r="B147" s="35"/>
      <c r="C147" s="252" t="s">
        <v>236</v>
      </c>
      <c r="D147" s="252" t="s">
        <v>237</v>
      </c>
      <c r="E147" s="253" t="s">
        <v>454</v>
      </c>
      <c r="F147" s="254" t="s">
        <v>455</v>
      </c>
      <c r="G147" s="255" t="s">
        <v>307</v>
      </c>
      <c r="H147" s="256">
        <v>445.52100000000002</v>
      </c>
      <c r="I147" s="257"/>
      <c r="J147" s="258">
        <f>ROUND(I147*H147,2)</f>
        <v>0</v>
      </c>
      <c r="K147" s="259"/>
      <c r="L147" s="260"/>
      <c r="M147" s="261" t="s">
        <v>1</v>
      </c>
      <c r="N147" s="262" t="s">
        <v>41</v>
      </c>
      <c r="O147" s="87"/>
      <c r="P147" s="221">
        <f>O147*H147</f>
        <v>0</v>
      </c>
      <c r="Q147" s="221">
        <v>1</v>
      </c>
      <c r="R147" s="221">
        <f>Q147*H147</f>
        <v>445.52100000000002</v>
      </c>
      <c r="S147" s="221">
        <v>0</v>
      </c>
      <c r="T147" s="222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223" t="s">
        <v>240</v>
      </c>
      <c r="AT147" s="223" t="s">
        <v>237</v>
      </c>
      <c r="AU147" s="223" t="s">
        <v>76</v>
      </c>
      <c r="AY147" s="13" t="s">
        <v>197</v>
      </c>
      <c r="BE147" s="224">
        <f>IF(N147="základní",J147,0)</f>
        <v>0</v>
      </c>
      <c r="BF147" s="224">
        <f>IF(N147="snížená",J147,0)</f>
        <v>0</v>
      </c>
      <c r="BG147" s="224">
        <f>IF(N147="zákl. přenesená",J147,0)</f>
        <v>0</v>
      </c>
      <c r="BH147" s="224">
        <f>IF(N147="sníž. přenesená",J147,0)</f>
        <v>0</v>
      </c>
      <c r="BI147" s="224">
        <f>IF(N147="nulová",J147,0)</f>
        <v>0</v>
      </c>
      <c r="BJ147" s="13" t="s">
        <v>83</v>
      </c>
      <c r="BK147" s="224">
        <f>ROUND(I147*H147,2)</f>
        <v>0</v>
      </c>
      <c r="BL147" s="13" t="s">
        <v>240</v>
      </c>
      <c r="BM147" s="223" t="s">
        <v>1487</v>
      </c>
    </row>
    <row r="148" s="2" customFormat="1">
      <c r="A148" s="34"/>
      <c r="B148" s="35"/>
      <c r="C148" s="36"/>
      <c r="D148" s="225" t="s">
        <v>199</v>
      </c>
      <c r="E148" s="36"/>
      <c r="F148" s="226" t="s">
        <v>455</v>
      </c>
      <c r="G148" s="36"/>
      <c r="H148" s="36"/>
      <c r="I148" s="150"/>
      <c r="J148" s="36"/>
      <c r="K148" s="36"/>
      <c r="L148" s="40"/>
      <c r="M148" s="227"/>
      <c r="N148" s="228"/>
      <c r="O148" s="87"/>
      <c r="P148" s="87"/>
      <c r="Q148" s="87"/>
      <c r="R148" s="87"/>
      <c r="S148" s="87"/>
      <c r="T148" s="88"/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T148" s="13" t="s">
        <v>199</v>
      </c>
      <c r="AU148" s="13" t="s">
        <v>76</v>
      </c>
    </row>
    <row r="149" s="10" customFormat="1">
      <c r="A149" s="10"/>
      <c r="B149" s="230"/>
      <c r="C149" s="231"/>
      <c r="D149" s="225" t="s">
        <v>203</v>
      </c>
      <c r="E149" s="232" t="s">
        <v>1</v>
      </c>
      <c r="F149" s="233" t="s">
        <v>1488</v>
      </c>
      <c r="G149" s="231"/>
      <c r="H149" s="234">
        <v>445.52100000000002</v>
      </c>
      <c r="I149" s="235"/>
      <c r="J149" s="231"/>
      <c r="K149" s="231"/>
      <c r="L149" s="236"/>
      <c r="M149" s="237"/>
      <c r="N149" s="238"/>
      <c r="O149" s="238"/>
      <c r="P149" s="238"/>
      <c r="Q149" s="238"/>
      <c r="R149" s="238"/>
      <c r="S149" s="238"/>
      <c r="T149" s="239"/>
      <c r="U149" s="10"/>
      <c r="V149" s="10"/>
      <c r="W149" s="10"/>
      <c r="X149" s="10"/>
      <c r="Y149" s="10"/>
      <c r="Z149" s="10"/>
      <c r="AA149" s="10"/>
      <c r="AB149" s="10"/>
      <c r="AC149" s="10"/>
      <c r="AD149" s="10"/>
      <c r="AE149" s="10"/>
      <c r="AT149" s="240" t="s">
        <v>203</v>
      </c>
      <c r="AU149" s="240" t="s">
        <v>76</v>
      </c>
      <c r="AV149" s="10" t="s">
        <v>85</v>
      </c>
      <c r="AW149" s="10" t="s">
        <v>32</v>
      </c>
      <c r="AX149" s="10" t="s">
        <v>83</v>
      </c>
      <c r="AY149" s="240" t="s">
        <v>197</v>
      </c>
    </row>
    <row r="150" s="2" customFormat="1" ht="16.5" customHeight="1">
      <c r="A150" s="34"/>
      <c r="B150" s="35"/>
      <c r="C150" s="211" t="s">
        <v>243</v>
      </c>
      <c r="D150" s="211" t="s">
        <v>192</v>
      </c>
      <c r="E150" s="212" t="s">
        <v>1388</v>
      </c>
      <c r="F150" s="213" t="s">
        <v>1389</v>
      </c>
      <c r="G150" s="214" t="s">
        <v>209</v>
      </c>
      <c r="H150" s="215">
        <v>640</v>
      </c>
      <c r="I150" s="216"/>
      <c r="J150" s="217">
        <f>ROUND(I150*H150,2)</f>
        <v>0</v>
      </c>
      <c r="K150" s="218"/>
      <c r="L150" s="40"/>
      <c r="M150" s="219" t="s">
        <v>1</v>
      </c>
      <c r="N150" s="220" t="s">
        <v>41</v>
      </c>
      <c r="O150" s="87"/>
      <c r="P150" s="221">
        <f>O150*H150</f>
        <v>0</v>
      </c>
      <c r="Q150" s="221">
        <v>0</v>
      </c>
      <c r="R150" s="221">
        <f>Q150*H150</f>
        <v>0</v>
      </c>
      <c r="S150" s="221">
        <v>0</v>
      </c>
      <c r="T150" s="222">
        <f>S150*H150</f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223" t="s">
        <v>196</v>
      </c>
      <c r="AT150" s="223" t="s">
        <v>192</v>
      </c>
      <c r="AU150" s="223" t="s">
        <v>76</v>
      </c>
      <c r="AY150" s="13" t="s">
        <v>197</v>
      </c>
      <c r="BE150" s="224">
        <f>IF(N150="základní",J150,0)</f>
        <v>0</v>
      </c>
      <c r="BF150" s="224">
        <f>IF(N150="snížená",J150,0)</f>
        <v>0</v>
      </c>
      <c r="BG150" s="224">
        <f>IF(N150="zákl. přenesená",J150,0)</f>
        <v>0</v>
      </c>
      <c r="BH150" s="224">
        <f>IF(N150="sníž. přenesená",J150,0)</f>
        <v>0</v>
      </c>
      <c r="BI150" s="224">
        <f>IF(N150="nulová",J150,0)</f>
        <v>0</v>
      </c>
      <c r="BJ150" s="13" t="s">
        <v>83</v>
      </c>
      <c r="BK150" s="224">
        <f>ROUND(I150*H150,2)</f>
        <v>0</v>
      </c>
      <c r="BL150" s="13" t="s">
        <v>196</v>
      </c>
      <c r="BM150" s="223" t="s">
        <v>1489</v>
      </c>
    </row>
    <row r="151" s="2" customFormat="1">
      <c r="A151" s="34"/>
      <c r="B151" s="35"/>
      <c r="C151" s="36"/>
      <c r="D151" s="225" t="s">
        <v>199</v>
      </c>
      <c r="E151" s="36"/>
      <c r="F151" s="226" t="s">
        <v>1391</v>
      </c>
      <c r="G151" s="36"/>
      <c r="H151" s="36"/>
      <c r="I151" s="150"/>
      <c r="J151" s="36"/>
      <c r="K151" s="36"/>
      <c r="L151" s="40"/>
      <c r="M151" s="227"/>
      <c r="N151" s="228"/>
      <c r="O151" s="87"/>
      <c r="P151" s="87"/>
      <c r="Q151" s="87"/>
      <c r="R151" s="87"/>
      <c r="S151" s="87"/>
      <c r="T151" s="88"/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T151" s="13" t="s">
        <v>199</v>
      </c>
      <c r="AU151" s="13" t="s">
        <v>76</v>
      </c>
    </row>
    <row r="152" s="2" customFormat="1">
      <c r="A152" s="34"/>
      <c r="B152" s="35"/>
      <c r="C152" s="36"/>
      <c r="D152" s="225" t="s">
        <v>340</v>
      </c>
      <c r="E152" s="36"/>
      <c r="F152" s="229" t="s">
        <v>1392</v>
      </c>
      <c r="G152" s="36"/>
      <c r="H152" s="36"/>
      <c r="I152" s="150"/>
      <c r="J152" s="36"/>
      <c r="K152" s="36"/>
      <c r="L152" s="40"/>
      <c r="M152" s="227"/>
      <c r="N152" s="228"/>
      <c r="O152" s="87"/>
      <c r="P152" s="87"/>
      <c r="Q152" s="87"/>
      <c r="R152" s="87"/>
      <c r="S152" s="87"/>
      <c r="T152" s="88"/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T152" s="13" t="s">
        <v>340</v>
      </c>
      <c r="AU152" s="13" t="s">
        <v>76</v>
      </c>
    </row>
    <row r="153" s="2" customFormat="1">
      <c r="A153" s="34"/>
      <c r="B153" s="35"/>
      <c r="C153" s="36"/>
      <c r="D153" s="225" t="s">
        <v>201</v>
      </c>
      <c r="E153" s="36"/>
      <c r="F153" s="229" t="s">
        <v>1393</v>
      </c>
      <c r="G153" s="36"/>
      <c r="H153" s="36"/>
      <c r="I153" s="150"/>
      <c r="J153" s="36"/>
      <c r="K153" s="36"/>
      <c r="L153" s="40"/>
      <c r="M153" s="227"/>
      <c r="N153" s="228"/>
      <c r="O153" s="87"/>
      <c r="P153" s="87"/>
      <c r="Q153" s="87"/>
      <c r="R153" s="87"/>
      <c r="S153" s="87"/>
      <c r="T153" s="88"/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T153" s="13" t="s">
        <v>201</v>
      </c>
      <c r="AU153" s="13" t="s">
        <v>76</v>
      </c>
    </row>
    <row r="154" s="2" customFormat="1" ht="16.5" customHeight="1">
      <c r="A154" s="34"/>
      <c r="B154" s="35"/>
      <c r="C154" s="211" t="s">
        <v>247</v>
      </c>
      <c r="D154" s="211" t="s">
        <v>192</v>
      </c>
      <c r="E154" s="212" t="s">
        <v>1490</v>
      </c>
      <c r="F154" s="213" t="s">
        <v>1491</v>
      </c>
      <c r="G154" s="214" t="s">
        <v>209</v>
      </c>
      <c r="H154" s="215">
        <v>17</v>
      </c>
      <c r="I154" s="216"/>
      <c r="J154" s="217">
        <f>ROUND(I154*H154,2)</f>
        <v>0</v>
      </c>
      <c r="K154" s="218"/>
      <c r="L154" s="40"/>
      <c r="M154" s="219" t="s">
        <v>1</v>
      </c>
      <c r="N154" s="220" t="s">
        <v>41</v>
      </c>
      <c r="O154" s="87"/>
      <c r="P154" s="221">
        <f>O154*H154</f>
        <v>0</v>
      </c>
      <c r="Q154" s="221">
        <v>0</v>
      </c>
      <c r="R154" s="221">
        <f>Q154*H154</f>
        <v>0</v>
      </c>
      <c r="S154" s="221">
        <v>0</v>
      </c>
      <c r="T154" s="222">
        <f>S154*H154</f>
        <v>0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223" t="s">
        <v>196</v>
      </c>
      <c r="AT154" s="223" t="s">
        <v>192</v>
      </c>
      <c r="AU154" s="223" t="s">
        <v>76</v>
      </c>
      <c r="AY154" s="13" t="s">
        <v>197</v>
      </c>
      <c r="BE154" s="224">
        <f>IF(N154="základní",J154,0)</f>
        <v>0</v>
      </c>
      <c r="BF154" s="224">
        <f>IF(N154="snížená",J154,0)</f>
        <v>0</v>
      </c>
      <c r="BG154" s="224">
        <f>IF(N154="zákl. přenesená",J154,0)</f>
        <v>0</v>
      </c>
      <c r="BH154" s="224">
        <f>IF(N154="sníž. přenesená",J154,0)</f>
        <v>0</v>
      </c>
      <c r="BI154" s="224">
        <f>IF(N154="nulová",J154,0)</f>
        <v>0</v>
      </c>
      <c r="BJ154" s="13" t="s">
        <v>83</v>
      </c>
      <c r="BK154" s="224">
        <f>ROUND(I154*H154,2)</f>
        <v>0</v>
      </c>
      <c r="BL154" s="13" t="s">
        <v>196</v>
      </c>
      <c r="BM154" s="223" t="s">
        <v>1492</v>
      </c>
    </row>
    <row r="155" s="2" customFormat="1">
      <c r="A155" s="34"/>
      <c r="B155" s="35"/>
      <c r="C155" s="36"/>
      <c r="D155" s="225" t="s">
        <v>199</v>
      </c>
      <c r="E155" s="36"/>
      <c r="F155" s="226" t="s">
        <v>1493</v>
      </c>
      <c r="G155" s="36"/>
      <c r="H155" s="36"/>
      <c r="I155" s="150"/>
      <c r="J155" s="36"/>
      <c r="K155" s="36"/>
      <c r="L155" s="40"/>
      <c r="M155" s="227"/>
      <c r="N155" s="228"/>
      <c r="O155" s="87"/>
      <c r="P155" s="87"/>
      <c r="Q155" s="87"/>
      <c r="R155" s="87"/>
      <c r="S155" s="87"/>
      <c r="T155" s="88"/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T155" s="13" t="s">
        <v>199</v>
      </c>
      <c r="AU155" s="13" t="s">
        <v>76</v>
      </c>
    </row>
    <row r="156" s="2" customFormat="1">
      <c r="A156" s="34"/>
      <c r="B156" s="35"/>
      <c r="C156" s="36"/>
      <c r="D156" s="225" t="s">
        <v>340</v>
      </c>
      <c r="E156" s="36"/>
      <c r="F156" s="229" t="s">
        <v>1494</v>
      </c>
      <c r="G156" s="36"/>
      <c r="H156" s="36"/>
      <c r="I156" s="150"/>
      <c r="J156" s="36"/>
      <c r="K156" s="36"/>
      <c r="L156" s="40"/>
      <c r="M156" s="227"/>
      <c r="N156" s="228"/>
      <c r="O156" s="87"/>
      <c r="P156" s="87"/>
      <c r="Q156" s="87"/>
      <c r="R156" s="87"/>
      <c r="S156" s="87"/>
      <c r="T156" s="88"/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T156" s="13" t="s">
        <v>340</v>
      </c>
      <c r="AU156" s="13" t="s">
        <v>76</v>
      </c>
    </row>
    <row r="157" s="2" customFormat="1" ht="16.5" customHeight="1">
      <c r="A157" s="34"/>
      <c r="B157" s="35"/>
      <c r="C157" s="211" t="s">
        <v>253</v>
      </c>
      <c r="D157" s="211" t="s">
        <v>192</v>
      </c>
      <c r="E157" s="212" t="s">
        <v>1495</v>
      </c>
      <c r="F157" s="213" t="s">
        <v>1496</v>
      </c>
      <c r="G157" s="214" t="s">
        <v>209</v>
      </c>
      <c r="H157" s="215">
        <v>5</v>
      </c>
      <c r="I157" s="216"/>
      <c r="J157" s="217">
        <f>ROUND(I157*H157,2)</f>
        <v>0</v>
      </c>
      <c r="K157" s="218"/>
      <c r="L157" s="40"/>
      <c r="M157" s="219" t="s">
        <v>1</v>
      </c>
      <c r="N157" s="220" t="s">
        <v>41</v>
      </c>
      <c r="O157" s="87"/>
      <c r="P157" s="221">
        <f>O157*H157</f>
        <v>0</v>
      </c>
      <c r="Q157" s="221">
        <v>0</v>
      </c>
      <c r="R157" s="221">
        <f>Q157*H157</f>
        <v>0</v>
      </c>
      <c r="S157" s="221">
        <v>0</v>
      </c>
      <c r="T157" s="222">
        <f>S157*H157</f>
        <v>0</v>
      </c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223" t="s">
        <v>196</v>
      </c>
      <c r="AT157" s="223" t="s">
        <v>192</v>
      </c>
      <c r="AU157" s="223" t="s">
        <v>76</v>
      </c>
      <c r="AY157" s="13" t="s">
        <v>197</v>
      </c>
      <c r="BE157" s="224">
        <f>IF(N157="základní",J157,0)</f>
        <v>0</v>
      </c>
      <c r="BF157" s="224">
        <f>IF(N157="snížená",J157,0)</f>
        <v>0</v>
      </c>
      <c r="BG157" s="224">
        <f>IF(N157="zákl. přenesená",J157,0)</f>
        <v>0</v>
      </c>
      <c r="BH157" s="224">
        <f>IF(N157="sníž. přenesená",J157,0)</f>
        <v>0</v>
      </c>
      <c r="BI157" s="224">
        <f>IF(N157="nulová",J157,0)</f>
        <v>0</v>
      </c>
      <c r="BJ157" s="13" t="s">
        <v>83</v>
      </c>
      <c r="BK157" s="224">
        <f>ROUND(I157*H157,2)</f>
        <v>0</v>
      </c>
      <c r="BL157" s="13" t="s">
        <v>196</v>
      </c>
      <c r="BM157" s="223" t="s">
        <v>1497</v>
      </c>
    </row>
    <row r="158" s="2" customFormat="1">
      <c r="A158" s="34"/>
      <c r="B158" s="35"/>
      <c r="C158" s="36"/>
      <c r="D158" s="225" t="s">
        <v>199</v>
      </c>
      <c r="E158" s="36"/>
      <c r="F158" s="226" t="s">
        <v>1498</v>
      </c>
      <c r="G158" s="36"/>
      <c r="H158" s="36"/>
      <c r="I158" s="150"/>
      <c r="J158" s="36"/>
      <c r="K158" s="36"/>
      <c r="L158" s="40"/>
      <c r="M158" s="227"/>
      <c r="N158" s="228"/>
      <c r="O158" s="87"/>
      <c r="P158" s="87"/>
      <c r="Q158" s="87"/>
      <c r="R158" s="87"/>
      <c r="S158" s="87"/>
      <c r="T158" s="88"/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T158" s="13" t="s">
        <v>199</v>
      </c>
      <c r="AU158" s="13" t="s">
        <v>76</v>
      </c>
    </row>
    <row r="159" s="2" customFormat="1">
      <c r="A159" s="34"/>
      <c r="B159" s="35"/>
      <c r="C159" s="36"/>
      <c r="D159" s="225" t="s">
        <v>340</v>
      </c>
      <c r="E159" s="36"/>
      <c r="F159" s="229" t="s">
        <v>1494</v>
      </c>
      <c r="G159" s="36"/>
      <c r="H159" s="36"/>
      <c r="I159" s="150"/>
      <c r="J159" s="36"/>
      <c r="K159" s="36"/>
      <c r="L159" s="40"/>
      <c r="M159" s="227"/>
      <c r="N159" s="228"/>
      <c r="O159" s="87"/>
      <c r="P159" s="87"/>
      <c r="Q159" s="87"/>
      <c r="R159" s="87"/>
      <c r="S159" s="87"/>
      <c r="T159" s="88"/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T159" s="13" t="s">
        <v>340</v>
      </c>
      <c r="AU159" s="13" t="s">
        <v>76</v>
      </c>
    </row>
    <row r="160" s="2" customFormat="1" ht="16.5" customHeight="1">
      <c r="A160" s="34"/>
      <c r="B160" s="35"/>
      <c r="C160" s="211" t="s">
        <v>258</v>
      </c>
      <c r="D160" s="211" t="s">
        <v>192</v>
      </c>
      <c r="E160" s="212" t="s">
        <v>1499</v>
      </c>
      <c r="F160" s="213" t="s">
        <v>1500</v>
      </c>
      <c r="G160" s="214" t="s">
        <v>232</v>
      </c>
      <c r="H160" s="215">
        <v>34</v>
      </c>
      <c r="I160" s="216"/>
      <c r="J160" s="217">
        <f>ROUND(I160*H160,2)</f>
        <v>0</v>
      </c>
      <c r="K160" s="218"/>
      <c r="L160" s="40"/>
      <c r="M160" s="219" t="s">
        <v>1</v>
      </c>
      <c r="N160" s="220" t="s">
        <v>41</v>
      </c>
      <c r="O160" s="87"/>
      <c r="P160" s="221">
        <f>O160*H160</f>
        <v>0</v>
      </c>
      <c r="Q160" s="221">
        <v>0</v>
      </c>
      <c r="R160" s="221">
        <f>Q160*H160</f>
        <v>0</v>
      </c>
      <c r="S160" s="221">
        <v>0</v>
      </c>
      <c r="T160" s="222">
        <f>S160*H160</f>
        <v>0</v>
      </c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R160" s="223" t="s">
        <v>196</v>
      </c>
      <c r="AT160" s="223" t="s">
        <v>192</v>
      </c>
      <c r="AU160" s="223" t="s">
        <v>76</v>
      </c>
      <c r="AY160" s="13" t="s">
        <v>197</v>
      </c>
      <c r="BE160" s="224">
        <f>IF(N160="základní",J160,0)</f>
        <v>0</v>
      </c>
      <c r="BF160" s="224">
        <f>IF(N160="snížená",J160,0)</f>
        <v>0</v>
      </c>
      <c r="BG160" s="224">
        <f>IF(N160="zákl. přenesená",J160,0)</f>
        <v>0</v>
      </c>
      <c r="BH160" s="224">
        <f>IF(N160="sníž. přenesená",J160,0)</f>
        <v>0</v>
      </c>
      <c r="BI160" s="224">
        <f>IF(N160="nulová",J160,0)</f>
        <v>0</v>
      </c>
      <c r="BJ160" s="13" t="s">
        <v>83</v>
      </c>
      <c r="BK160" s="224">
        <f>ROUND(I160*H160,2)</f>
        <v>0</v>
      </c>
      <c r="BL160" s="13" t="s">
        <v>196</v>
      </c>
      <c r="BM160" s="223" t="s">
        <v>1501</v>
      </c>
    </row>
    <row r="161" s="2" customFormat="1">
      <c r="A161" s="34"/>
      <c r="B161" s="35"/>
      <c r="C161" s="36"/>
      <c r="D161" s="225" t="s">
        <v>199</v>
      </c>
      <c r="E161" s="36"/>
      <c r="F161" s="226" t="s">
        <v>1502</v>
      </c>
      <c r="G161" s="36"/>
      <c r="H161" s="36"/>
      <c r="I161" s="150"/>
      <c r="J161" s="36"/>
      <c r="K161" s="36"/>
      <c r="L161" s="40"/>
      <c r="M161" s="227"/>
      <c r="N161" s="228"/>
      <c r="O161" s="87"/>
      <c r="P161" s="87"/>
      <c r="Q161" s="87"/>
      <c r="R161" s="87"/>
      <c r="S161" s="87"/>
      <c r="T161" s="88"/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T161" s="13" t="s">
        <v>199</v>
      </c>
      <c r="AU161" s="13" t="s">
        <v>76</v>
      </c>
    </row>
    <row r="162" s="2" customFormat="1">
      <c r="A162" s="34"/>
      <c r="B162" s="35"/>
      <c r="C162" s="36"/>
      <c r="D162" s="225" t="s">
        <v>340</v>
      </c>
      <c r="E162" s="36"/>
      <c r="F162" s="229" t="s">
        <v>1503</v>
      </c>
      <c r="G162" s="36"/>
      <c r="H162" s="36"/>
      <c r="I162" s="150"/>
      <c r="J162" s="36"/>
      <c r="K162" s="36"/>
      <c r="L162" s="40"/>
      <c r="M162" s="227"/>
      <c r="N162" s="228"/>
      <c r="O162" s="87"/>
      <c r="P162" s="87"/>
      <c r="Q162" s="87"/>
      <c r="R162" s="87"/>
      <c r="S162" s="87"/>
      <c r="T162" s="88"/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T162" s="13" t="s">
        <v>340</v>
      </c>
      <c r="AU162" s="13" t="s">
        <v>76</v>
      </c>
    </row>
    <row r="163" s="10" customFormat="1">
      <c r="A163" s="10"/>
      <c r="B163" s="230"/>
      <c r="C163" s="231"/>
      <c r="D163" s="225" t="s">
        <v>203</v>
      </c>
      <c r="E163" s="232" t="s">
        <v>1</v>
      </c>
      <c r="F163" s="233" t="s">
        <v>1504</v>
      </c>
      <c r="G163" s="231"/>
      <c r="H163" s="234">
        <v>34</v>
      </c>
      <c r="I163" s="235"/>
      <c r="J163" s="231"/>
      <c r="K163" s="231"/>
      <c r="L163" s="236"/>
      <c r="M163" s="237"/>
      <c r="N163" s="238"/>
      <c r="O163" s="238"/>
      <c r="P163" s="238"/>
      <c r="Q163" s="238"/>
      <c r="R163" s="238"/>
      <c r="S163" s="238"/>
      <c r="T163" s="239"/>
      <c r="U163" s="10"/>
      <c r="V163" s="10"/>
      <c r="W163" s="10"/>
      <c r="X163" s="10"/>
      <c r="Y163" s="10"/>
      <c r="Z163" s="10"/>
      <c r="AA163" s="10"/>
      <c r="AB163" s="10"/>
      <c r="AC163" s="10"/>
      <c r="AD163" s="10"/>
      <c r="AE163" s="10"/>
      <c r="AT163" s="240" t="s">
        <v>203</v>
      </c>
      <c r="AU163" s="240" t="s">
        <v>76</v>
      </c>
      <c r="AV163" s="10" t="s">
        <v>85</v>
      </c>
      <c r="AW163" s="10" t="s">
        <v>32</v>
      </c>
      <c r="AX163" s="10" t="s">
        <v>83</v>
      </c>
      <c r="AY163" s="240" t="s">
        <v>197</v>
      </c>
    </row>
    <row r="164" s="2" customFormat="1" ht="16.5" customHeight="1">
      <c r="A164" s="34"/>
      <c r="B164" s="35"/>
      <c r="C164" s="211" t="s">
        <v>265</v>
      </c>
      <c r="D164" s="211" t="s">
        <v>192</v>
      </c>
      <c r="E164" s="212" t="s">
        <v>1505</v>
      </c>
      <c r="F164" s="213" t="s">
        <v>1506</v>
      </c>
      <c r="G164" s="214" t="s">
        <v>209</v>
      </c>
      <c r="H164" s="215">
        <v>17</v>
      </c>
      <c r="I164" s="216"/>
      <c r="J164" s="217">
        <f>ROUND(I164*H164,2)</f>
        <v>0</v>
      </c>
      <c r="K164" s="218"/>
      <c r="L164" s="40"/>
      <c r="M164" s="219" t="s">
        <v>1</v>
      </c>
      <c r="N164" s="220" t="s">
        <v>41</v>
      </c>
      <c r="O164" s="87"/>
      <c r="P164" s="221">
        <f>O164*H164</f>
        <v>0</v>
      </c>
      <c r="Q164" s="221">
        <v>0</v>
      </c>
      <c r="R164" s="221">
        <f>Q164*H164</f>
        <v>0</v>
      </c>
      <c r="S164" s="221">
        <v>0</v>
      </c>
      <c r="T164" s="222">
        <f>S164*H164</f>
        <v>0</v>
      </c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R164" s="223" t="s">
        <v>196</v>
      </c>
      <c r="AT164" s="223" t="s">
        <v>192</v>
      </c>
      <c r="AU164" s="223" t="s">
        <v>76</v>
      </c>
      <c r="AY164" s="13" t="s">
        <v>197</v>
      </c>
      <c r="BE164" s="224">
        <f>IF(N164="základní",J164,0)</f>
        <v>0</v>
      </c>
      <c r="BF164" s="224">
        <f>IF(N164="snížená",J164,0)</f>
        <v>0</v>
      </c>
      <c r="BG164" s="224">
        <f>IF(N164="zákl. přenesená",J164,0)</f>
        <v>0</v>
      </c>
      <c r="BH164" s="224">
        <f>IF(N164="sníž. přenesená",J164,0)</f>
        <v>0</v>
      </c>
      <c r="BI164" s="224">
        <f>IF(N164="nulová",J164,0)</f>
        <v>0</v>
      </c>
      <c r="BJ164" s="13" t="s">
        <v>83</v>
      </c>
      <c r="BK164" s="224">
        <f>ROUND(I164*H164,2)</f>
        <v>0</v>
      </c>
      <c r="BL164" s="13" t="s">
        <v>196</v>
      </c>
      <c r="BM164" s="223" t="s">
        <v>1507</v>
      </c>
    </row>
    <row r="165" s="2" customFormat="1">
      <c r="A165" s="34"/>
      <c r="B165" s="35"/>
      <c r="C165" s="36"/>
      <c r="D165" s="225" t="s">
        <v>199</v>
      </c>
      <c r="E165" s="36"/>
      <c r="F165" s="226" t="s">
        <v>1508</v>
      </c>
      <c r="G165" s="36"/>
      <c r="H165" s="36"/>
      <c r="I165" s="150"/>
      <c r="J165" s="36"/>
      <c r="K165" s="36"/>
      <c r="L165" s="40"/>
      <c r="M165" s="227"/>
      <c r="N165" s="228"/>
      <c r="O165" s="87"/>
      <c r="P165" s="87"/>
      <c r="Q165" s="87"/>
      <c r="R165" s="87"/>
      <c r="S165" s="87"/>
      <c r="T165" s="88"/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T165" s="13" t="s">
        <v>199</v>
      </c>
      <c r="AU165" s="13" t="s">
        <v>76</v>
      </c>
    </row>
    <row r="166" s="2" customFormat="1">
      <c r="A166" s="34"/>
      <c r="B166" s="35"/>
      <c r="C166" s="36"/>
      <c r="D166" s="225" t="s">
        <v>340</v>
      </c>
      <c r="E166" s="36"/>
      <c r="F166" s="229" t="s">
        <v>1509</v>
      </c>
      <c r="G166" s="36"/>
      <c r="H166" s="36"/>
      <c r="I166" s="150"/>
      <c r="J166" s="36"/>
      <c r="K166" s="36"/>
      <c r="L166" s="40"/>
      <c r="M166" s="227"/>
      <c r="N166" s="228"/>
      <c r="O166" s="87"/>
      <c r="P166" s="87"/>
      <c r="Q166" s="87"/>
      <c r="R166" s="87"/>
      <c r="S166" s="87"/>
      <c r="T166" s="88"/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T166" s="13" t="s">
        <v>340</v>
      </c>
      <c r="AU166" s="13" t="s">
        <v>76</v>
      </c>
    </row>
    <row r="167" s="2" customFormat="1" ht="16.5" customHeight="1">
      <c r="A167" s="34"/>
      <c r="B167" s="35"/>
      <c r="C167" s="211" t="s">
        <v>269</v>
      </c>
      <c r="D167" s="211" t="s">
        <v>192</v>
      </c>
      <c r="E167" s="212" t="s">
        <v>1510</v>
      </c>
      <c r="F167" s="213" t="s">
        <v>1511</v>
      </c>
      <c r="G167" s="214" t="s">
        <v>209</v>
      </c>
      <c r="H167" s="215">
        <v>16</v>
      </c>
      <c r="I167" s="216"/>
      <c r="J167" s="217">
        <f>ROUND(I167*H167,2)</f>
        <v>0</v>
      </c>
      <c r="K167" s="218"/>
      <c r="L167" s="40"/>
      <c r="M167" s="219" t="s">
        <v>1</v>
      </c>
      <c r="N167" s="220" t="s">
        <v>41</v>
      </c>
      <c r="O167" s="87"/>
      <c r="P167" s="221">
        <f>O167*H167</f>
        <v>0</v>
      </c>
      <c r="Q167" s="221">
        <v>0</v>
      </c>
      <c r="R167" s="221">
        <f>Q167*H167</f>
        <v>0</v>
      </c>
      <c r="S167" s="221">
        <v>0</v>
      </c>
      <c r="T167" s="222">
        <f>S167*H167</f>
        <v>0</v>
      </c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R167" s="223" t="s">
        <v>196</v>
      </c>
      <c r="AT167" s="223" t="s">
        <v>192</v>
      </c>
      <c r="AU167" s="223" t="s">
        <v>76</v>
      </c>
      <c r="AY167" s="13" t="s">
        <v>197</v>
      </c>
      <c r="BE167" s="224">
        <f>IF(N167="základní",J167,0)</f>
        <v>0</v>
      </c>
      <c r="BF167" s="224">
        <f>IF(N167="snížená",J167,0)</f>
        <v>0</v>
      </c>
      <c r="BG167" s="224">
        <f>IF(N167="zákl. přenesená",J167,0)</f>
        <v>0</v>
      </c>
      <c r="BH167" s="224">
        <f>IF(N167="sníž. přenesená",J167,0)</f>
        <v>0</v>
      </c>
      <c r="BI167" s="224">
        <f>IF(N167="nulová",J167,0)</f>
        <v>0</v>
      </c>
      <c r="BJ167" s="13" t="s">
        <v>83</v>
      </c>
      <c r="BK167" s="224">
        <f>ROUND(I167*H167,2)</f>
        <v>0</v>
      </c>
      <c r="BL167" s="13" t="s">
        <v>196</v>
      </c>
      <c r="BM167" s="223" t="s">
        <v>1512</v>
      </c>
    </row>
    <row r="168" s="2" customFormat="1">
      <c r="A168" s="34"/>
      <c r="B168" s="35"/>
      <c r="C168" s="36"/>
      <c r="D168" s="225" t="s">
        <v>199</v>
      </c>
      <c r="E168" s="36"/>
      <c r="F168" s="226" t="s">
        <v>1513</v>
      </c>
      <c r="G168" s="36"/>
      <c r="H168" s="36"/>
      <c r="I168" s="150"/>
      <c r="J168" s="36"/>
      <c r="K168" s="36"/>
      <c r="L168" s="40"/>
      <c r="M168" s="227"/>
      <c r="N168" s="228"/>
      <c r="O168" s="87"/>
      <c r="P168" s="87"/>
      <c r="Q168" s="87"/>
      <c r="R168" s="87"/>
      <c r="S168" s="87"/>
      <c r="T168" s="88"/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T168" s="13" t="s">
        <v>199</v>
      </c>
      <c r="AU168" s="13" t="s">
        <v>76</v>
      </c>
    </row>
    <row r="169" s="2" customFormat="1">
      <c r="A169" s="34"/>
      <c r="B169" s="35"/>
      <c r="C169" s="36"/>
      <c r="D169" s="225" t="s">
        <v>340</v>
      </c>
      <c r="E169" s="36"/>
      <c r="F169" s="229" t="s">
        <v>1514</v>
      </c>
      <c r="G169" s="36"/>
      <c r="H169" s="36"/>
      <c r="I169" s="150"/>
      <c r="J169" s="36"/>
      <c r="K169" s="36"/>
      <c r="L169" s="40"/>
      <c r="M169" s="227"/>
      <c r="N169" s="228"/>
      <c r="O169" s="87"/>
      <c r="P169" s="87"/>
      <c r="Q169" s="87"/>
      <c r="R169" s="87"/>
      <c r="S169" s="87"/>
      <c r="T169" s="88"/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T169" s="13" t="s">
        <v>340</v>
      </c>
      <c r="AU169" s="13" t="s">
        <v>76</v>
      </c>
    </row>
    <row r="170" s="2" customFormat="1" ht="16.5" customHeight="1">
      <c r="A170" s="34"/>
      <c r="B170" s="35"/>
      <c r="C170" s="252" t="s">
        <v>273</v>
      </c>
      <c r="D170" s="252" t="s">
        <v>237</v>
      </c>
      <c r="E170" s="253" t="s">
        <v>1515</v>
      </c>
      <c r="F170" s="254" t="s">
        <v>1516</v>
      </c>
      <c r="G170" s="255" t="s">
        <v>209</v>
      </c>
      <c r="H170" s="256">
        <v>16</v>
      </c>
      <c r="I170" s="257"/>
      <c r="J170" s="258">
        <f>ROUND(I170*H170,2)</f>
        <v>0</v>
      </c>
      <c r="K170" s="259"/>
      <c r="L170" s="260"/>
      <c r="M170" s="261" t="s">
        <v>1</v>
      </c>
      <c r="N170" s="262" t="s">
        <v>41</v>
      </c>
      <c r="O170" s="87"/>
      <c r="P170" s="221">
        <f>O170*H170</f>
        <v>0</v>
      </c>
      <c r="Q170" s="221">
        <v>0.00025999999999999998</v>
      </c>
      <c r="R170" s="221">
        <f>Q170*H170</f>
        <v>0.0041599999999999996</v>
      </c>
      <c r="S170" s="221">
        <v>0</v>
      </c>
      <c r="T170" s="222">
        <f>S170*H170</f>
        <v>0</v>
      </c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R170" s="223" t="s">
        <v>243</v>
      </c>
      <c r="AT170" s="223" t="s">
        <v>237</v>
      </c>
      <c r="AU170" s="223" t="s">
        <v>76</v>
      </c>
      <c r="AY170" s="13" t="s">
        <v>197</v>
      </c>
      <c r="BE170" s="224">
        <f>IF(N170="základní",J170,0)</f>
        <v>0</v>
      </c>
      <c r="BF170" s="224">
        <f>IF(N170="snížená",J170,0)</f>
        <v>0</v>
      </c>
      <c r="BG170" s="224">
        <f>IF(N170="zákl. přenesená",J170,0)</f>
        <v>0</v>
      </c>
      <c r="BH170" s="224">
        <f>IF(N170="sníž. přenesená",J170,0)</f>
        <v>0</v>
      </c>
      <c r="BI170" s="224">
        <f>IF(N170="nulová",J170,0)</f>
        <v>0</v>
      </c>
      <c r="BJ170" s="13" t="s">
        <v>83</v>
      </c>
      <c r="BK170" s="224">
        <f>ROUND(I170*H170,2)</f>
        <v>0</v>
      </c>
      <c r="BL170" s="13" t="s">
        <v>196</v>
      </c>
      <c r="BM170" s="223" t="s">
        <v>1517</v>
      </c>
    </row>
    <row r="171" s="2" customFormat="1">
      <c r="A171" s="34"/>
      <c r="B171" s="35"/>
      <c r="C171" s="36"/>
      <c r="D171" s="225" t="s">
        <v>199</v>
      </c>
      <c r="E171" s="36"/>
      <c r="F171" s="226" t="s">
        <v>1516</v>
      </c>
      <c r="G171" s="36"/>
      <c r="H171" s="36"/>
      <c r="I171" s="150"/>
      <c r="J171" s="36"/>
      <c r="K171" s="36"/>
      <c r="L171" s="40"/>
      <c r="M171" s="227"/>
      <c r="N171" s="228"/>
      <c r="O171" s="87"/>
      <c r="P171" s="87"/>
      <c r="Q171" s="87"/>
      <c r="R171" s="87"/>
      <c r="S171" s="87"/>
      <c r="T171" s="88"/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T171" s="13" t="s">
        <v>199</v>
      </c>
      <c r="AU171" s="13" t="s">
        <v>76</v>
      </c>
    </row>
    <row r="172" s="2" customFormat="1" ht="16.5" customHeight="1">
      <c r="A172" s="34"/>
      <c r="B172" s="35"/>
      <c r="C172" s="211" t="s">
        <v>8</v>
      </c>
      <c r="D172" s="211" t="s">
        <v>192</v>
      </c>
      <c r="E172" s="212" t="s">
        <v>1518</v>
      </c>
      <c r="F172" s="213" t="s">
        <v>1519</v>
      </c>
      <c r="G172" s="214" t="s">
        <v>209</v>
      </c>
      <c r="H172" s="215">
        <v>5</v>
      </c>
      <c r="I172" s="216"/>
      <c r="J172" s="217">
        <f>ROUND(I172*H172,2)</f>
        <v>0</v>
      </c>
      <c r="K172" s="218"/>
      <c r="L172" s="40"/>
      <c r="M172" s="219" t="s">
        <v>1</v>
      </c>
      <c r="N172" s="220" t="s">
        <v>41</v>
      </c>
      <c r="O172" s="87"/>
      <c r="P172" s="221">
        <f>O172*H172</f>
        <v>0</v>
      </c>
      <c r="Q172" s="221">
        <v>0</v>
      </c>
      <c r="R172" s="221">
        <f>Q172*H172</f>
        <v>0</v>
      </c>
      <c r="S172" s="221">
        <v>0</v>
      </c>
      <c r="T172" s="222">
        <f>S172*H172</f>
        <v>0</v>
      </c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R172" s="223" t="s">
        <v>196</v>
      </c>
      <c r="AT172" s="223" t="s">
        <v>192</v>
      </c>
      <c r="AU172" s="223" t="s">
        <v>76</v>
      </c>
      <c r="AY172" s="13" t="s">
        <v>197</v>
      </c>
      <c r="BE172" s="224">
        <f>IF(N172="základní",J172,0)</f>
        <v>0</v>
      </c>
      <c r="BF172" s="224">
        <f>IF(N172="snížená",J172,0)</f>
        <v>0</v>
      </c>
      <c r="BG172" s="224">
        <f>IF(N172="zákl. přenesená",J172,0)</f>
        <v>0</v>
      </c>
      <c r="BH172" s="224">
        <f>IF(N172="sníž. přenesená",J172,0)</f>
        <v>0</v>
      </c>
      <c r="BI172" s="224">
        <f>IF(N172="nulová",J172,0)</f>
        <v>0</v>
      </c>
      <c r="BJ172" s="13" t="s">
        <v>83</v>
      </c>
      <c r="BK172" s="224">
        <f>ROUND(I172*H172,2)</f>
        <v>0</v>
      </c>
      <c r="BL172" s="13" t="s">
        <v>196</v>
      </c>
      <c r="BM172" s="223" t="s">
        <v>1520</v>
      </c>
    </row>
    <row r="173" s="2" customFormat="1">
      <c r="A173" s="34"/>
      <c r="B173" s="35"/>
      <c r="C173" s="36"/>
      <c r="D173" s="225" t="s">
        <v>199</v>
      </c>
      <c r="E173" s="36"/>
      <c r="F173" s="226" t="s">
        <v>1521</v>
      </c>
      <c r="G173" s="36"/>
      <c r="H173" s="36"/>
      <c r="I173" s="150"/>
      <c r="J173" s="36"/>
      <c r="K173" s="36"/>
      <c r="L173" s="40"/>
      <c r="M173" s="227"/>
      <c r="N173" s="228"/>
      <c r="O173" s="87"/>
      <c r="P173" s="87"/>
      <c r="Q173" s="87"/>
      <c r="R173" s="87"/>
      <c r="S173" s="87"/>
      <c r="T173" s="88"/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T173" s="13" t="s">
        <v>199</v>
      </c>
      <c r="AU173" s="13" t="s">
        <v>76</v>
      </c>
    </row>
    <row r="174" s="2" customFormat="1">
      <c r="A174" s="34"/>
      <c r="B174" s="35"/>
      <c r="C174" s="36"/>
      <c r="D174" s="225" t="s">
        <v>340</v>
      </c>
      <c r="E174" s="36"/>
      <c r="F174" s="229" t="s">
        <v>1522</v>
      </c>
      <c r="G174" s="36"/>
      <c r="H174" s="36"/>
      <c r="I174" s="150"/>
      <c r="J174" s="36"/>
      <c r="K174" s="36"/>
      <c r="L174" s="40"/>
      <c r="M174" s="227"/>
      <c r="N174" s="228"/>
      <c r="O174" s="87"/>
      <c r="P174" s="87"/>
      <c r="Q174" s="87"/>
      <c r="R174" s="87"/>
      <c r="S174" s="87"/>
      <c r="T174" s="88"/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T174" s="13" t="s">
        <v>340</v>
      </c>
      <c r="AU174" s="13" t="s">
        <v>76</v>
      </c>
    </row>
    <row r="175" s="2" customFormat="1" ht="16.5" customHeight="1">
      <c r="A175" s="34"/>
      <c r="B175" s="35"/>
      <c r="C175" s="211" t="s">
        <v>281</v>
      </c>
      <c r="D175" s="211" t="s">
        <v>192</v>
      </c>
      <c r="E175" s="212" t="s">
        <v>1523</v>
      </c>
      <c r="F175" s="213" t="s">
        <v>1524</v>
      </c>
      <c r="G175" s="214" t="s">
        <v>209</v>
      </c>
      <c r="H175" s="215">
        <v>711</v>
      </c>
      <c r="I175" s="216"/>
      <c r="J175" s="217">
        <f>ROUND(I175*H175,2)</f>
        <v>0</v>
      </c>
      <c r="K175" s="218"/>
      <c r="L175" s="40"/>
      <c r="M175" s="219" t="s">
        <v>1</v>
      </c>
      <c r="N175" s="220" t="s">
        <v>41</v>
      </c>
      <c r="O175" s="87"/>
      <c r="P175" s="221">
        <f>O175*H175</f>
        <v>0</v>
      </c>
      <c r="Q175" s="221">
        <v>0</v>
      </c>
      <c r="R175" s="221">
        <f>Q175*H175</f>
        <v>0</v>
      </c>
      <c r="S175" s="221">
        <v>0</v>
      </c>
      <c r="T175" s="222">
        <f>S175*H175</f>
        <v>0</v>
      </c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R175" s="223" t="s">
        <v>196</v>
      </c>
      <c r="AT175" s="223" t="s">
        <v>192</v>
      </c>
      <c r="AU175" s="223" t="s">
        <v>76</v>
      </c>
      <c r="AY175" s="13" t="s">
        <v>197</v>
      </c>
      <c r="BE175" s="224">
        <f>IF(N175="základní",J175,0)</f>
        <v>0</v>
      </c>
      <c r="BF175" s="224">
        <f>IF(N175="snížená",J175,0)</f>
        <v>0</v>
      </c>
      <c r="BG175" s="224">
        <f>IF(N175="zákl. přenesená",J175,0)</f>
        <v>0</v>
      </c>
      <c r="BH175" s="224">
        <f>IF(N175="sníž. přenesená",J175,0)</f>
        <v>0</v>
      </c>
      <c r="BI175" s="224">
        <f>IF(N175="nulová",J175,0)</f>
        <v>0</v>
      </c>
      <c r="BJ175" s="13" t="s">
        <v>83</v>
      </c>
      <c r="BK175" s="224">
        <f>ROUND(I175*H175,2)</f>
        <v>0</v>
      </c>
      <c r="BL175" s="13" t="s">
        <v>196</v>
      </c>
      <c r="BM175" s="223" t="s">
        <v>1525</v>
      </c>
    </row>
    <row r="176" s="2" customFormat="1">
      <c r="A176" s="34"/>
      <c r="B176" s="35"/>
      <c r="C176" s="36"/>
      <c r="D176" s="225" t="s">
        <v>199</v>
      </c>
      <c r="E176" s="36"/>
      <c r="F176" s="226" t="s">
        <v>1526</v>
      </c>
      <c r="G176" s="36"/>
      <c r="H176" s="36"/>
      <c r="I176" s="150"/>
      <c r="J176" s="36"/>
      <c r="K176" s="36"/>
      <c r="L176" s="40"/>
      <c r="M176" s="227"/>
      <c r="N176" s="228"/>
      <c r="O176" s="87"/>
      <c r="P176" s="87"/>
      <c r="Q176" s="87"/>
      <c r="R176" s="87"/>
      <c r="S176" s="87"/>
      <c r="T176" s="88"/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T176" s="13" t="s">
        <v>199</v>
      </c>
      <c r="AU176" s="13" t="s">
        <v>76</v>
      </c>
    </row>
    <row r="177" s="2" customFormat="1">
      <c r="A177" s="34"/>
      <c r="B177" s="35"/>
      <c r="C177" s="36"/>
      <c r="D177" s="225" t="s">
        <v>340</v>
      </c>
      <c r="E177" s="36"/>
      <c r="F177" s="229" t="s">
        <v>1398</v>
      </c>
      <c r="G177" s="36"/>
      <c r="H177" s="36"/>
      <c r="I177" s="150"/>
      <c r="J177" s="36"/>
      <c r="K177" s="36"/>
      <c r="L177" s="40"/>
      <c r="M177" s="227"/>
      <c r="N177" s="228"/>
      <c r="O177" s="87"/>
      <c r="P177" s="87"/>
      <c r="Q177" s="87"/>
      <c r="R177" s="87"/>
      <c r="S177" s="87"/>
      <c r="T177" s="88"/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T177" s="13" t="s">
        <v>340</v>
      </c>
      <c r="AU177" s="13" t="s">
        <v>76</v>
      </c>
    </row>
    <row r="178" s="2" customFormat="1" ht="16.5" customHeight="1">
      <c r="A178" s="34"/>
      <c r="B178" s="35"/>
      <c r="C178" s="211" t="s">
        <v>286</v>
      </c>
      <c r="D178" s="211" t="s">
        <v>192</v>
      </c>
      <c r="E178" s="212" t="s">
        <v>947</v>
      </c>
      <c r="F178" s="213" t="s">
        <v>948</v>
      </c>
      <c r="G178" s="214" t="s">
        <v>307</v>
      </c>
      <c r="H178" s="215">
        <v>17.774999999999999</v>
      </c>
      <c r="I178" s="216"/>
      <c r="J178" s="217">
        <f>ROUND(I178*H178,2)</f>
        <v>0</v>
      </c>
      <c r="K178" s="218"/>
      <c r="L178" s="40"/>
      <c r="M178" s="219" t="s">
        <v>1</v>
      </c>
      <c r="N178" s="220" t="s">
        <v>41</v>
      </c>
      <c r="O178" s="87"/>
      <c r="P178" s="221">
        <f>O178*H178</f>
        <v>0</v>
      </c>
      <c r="Q178" s="221">
        <v>0</v>
      </c>
      <c r="R178" s="221">
        <f>Q178*H178</f>
        <v>0</v>
      </c>
      <c r="S178" s="221">
        <v>0</v>
      </c>
      <c r="T178" s="222">
        <f>S178*H178</f>
        <v>0</v>
      </c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R178" s="223" t="s">
        <v>196</v>
      </c>
      <c r="AT178" s="223" t="s">
        <v>192</v>
      </c>
      <c r="AU178" s="223" t="s">
        <v>76</v>
      </c>
      <c r="AY178" s="13" t="s">
        <v>197</v>
      </c>
      <c r="BE178" s="224">
        <f>IF(N178="základní",J178,0)</f>
        <v>0</v>
      </c>
      <c r="BF178" s="224">
        <f>IF(N178="snížená",J178,0)</f>
        <v>0</v>
      </c>
      <c r="BG178" s="224">
        <f>IF(N178="zákl. přenesená",J178,0)</f>
        <v>0</v>
      </c>
      <c r="BH178" s="224">
        <f>IF(N178="sníž. přenesená",J178,0)</f>
        <v>0</v>
      </c>
      <c r="BI178" s="224">
        <f>IF(N178="nulová",J178,0)</f>
        <v>0</v>
      </c>
      <c r="BJ178" s="13" t="s">
        <v>83</v>
      </c>
      <c r="BK178" s="224">
        <f>ROUND(I178*H178,2)</f>
        <v>0</v>
      </c>
      <c r="BL178" s="13" t="s">
        <v>196</v>
      </c>
      <c r="BM178" s="223" t="s">
        <v>1527</v>
      </c>
    </row>
    <row r="179" s="2" customFormat="1">
      <c r="A179" s="34"/>
      <c r="B179" s="35"/>
      <c r="C179" s="36"/>
      <c r="D179" s="225" t="s">
        <v>199</v>
      </c>
      <c r="E179" s="36"/>
      <c r="F179" s="226" t="s">
        <v>950</v>
      </c>
      <c r="G179" s="36"/>
      <c r="H179" s="36"/>
      <c r="I179" s="150"/>
      <c r="J179" s="36"/>
      <c r="K179" s="36"/>
      <c r="L179" s="40"/>
      <c r="M179" s="227"/>
      <c r="N179" s="228"/>
      <c r="O179" s="87"/>
      <c r="P179" s="87"/>
      <c r="Q179" s="87"/>
      <c r="R179" s="87"/>
      <c r="S179" s="87"/>
      <c r="T179" s="88"/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T179" s="13" t="s">
        <v>199</v>
      </c>
      <c r="AU179" s="13" t="s">
        <v>76</v>
      </c>
    </row>
    <row r="180" s="2" customFormat="1">
      <c r="A180" s="34"/>
      <c r="B180" s="35"/>
      <c r="C180" s="36"/>
      <c r="D180" s="225" t="s">
        <v>340</v>
      </c>
      <c r="E180" s="36"/>
      <c r="F180" s="229" t="s">
        <v>945</v>
      </c>
      <c r="G180" s="36"/>
      <c r="H180" s="36"/>
      <c r="I180" s="150"/>
      <c r="J180" s="36"/>
      <c r="K180" s="36"/>
      <c r="L180" s="40"/>
      <c r="M180" s="227"/>
      <c r="N180" s="228"/>
      <c r="O180" s="87"/>
      <c r="P180" s="87"/>
      <c r="Q180" s="87"/>
      <c r="R180" s="87"/>
      <c r="S180" s="87"/>
      <c r="T180" s="88"/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T180" s="13" t="s">
        <v>340</v>
      </c>
      <c r="AU180" s="13" t="s">
        <v>76</v>
      </c>
    </row>
    <row r="181" s="10" customFormat="1">
      <c r="A181" s="10"/>
      <c r="B181" s="230"/>
      <c r="C181" s="231"/>
      <c r="D181" s="225" t="s">
        <v>203</v>
      </c>
      <c r="E181" s="232" t="s">
        <v>1</v>
      </c>
      <c r="F181" s="233" t="s">
        <v>1528</v>
      </c>
      <c r="G181" s="231"/>
      <c r="H181" s="234">
        <v>17.774999999999999</v>
      </c>
      <c r="I181" s="235"/>
      <c r="J181" s="231"/>
      <c r="K181" s="231"/>
      <c r="L181" s="236"/>
      <c r="M181" s="237"/>
      <c r="N181" s="238"/>
      <c r="O181" s="238"/>
      <c r="P181" s="238"/>
      <c r="Q181" s="238"/>
      <c r="R181" s="238"/>
      <c r="S181" s="238"/>
      <c r="T181" s="239"/>
      <c r="U181" s="10"/>
      <c r="V181" s="10"/>
      <c r="W181" s="10"/>
      <c r="X181" s="10"/>
      <c r="Y181" s="10"/>
      <c r="Z181" s="10"/>
      <c r="AA181" s="10"/>
      <c r="AB181" s="10"/>
      <c r="AC181" s="10"/>
      <c r="AD181" s="10"/>
      <c r="AE181" s="10"/>
      <c r="AT181" s="240" t="s">
        <v>203</v>
      </c>
      <c r="AU181" s="240" t="s">
        <v>76</v>
      </c>
      <c r="AV181" s="10" t="s">
        <v>85</v>
      </c>
      <c r="AW181" s="10" t="s">
        <v>32</v>
      </c>
      <c r="AX181" s="10" t="s">
        <v>83</v>
      </c>
      <c r="AY181" s="240" t="s">
        <v>197</v>
      </c>
    </row>
    <row r="182" s="2" customFormat="1" ht="16.5" customHeight="1">
      <c r="A182" s="34"/>
      <c r="B182" s="35"/>
      <c r="C182" s="211" t="s">
        <v>292</v>
      </c>
      <c r="D182" s="211" t="s">
        <v>192</v>
      </c>
      <c r="E182" s="212" t="s">
        <v>336</v>
      </c>
      <c r="F182" s="213" t="s">
        <v>337</v>
      </c>
      <c r="G182" s="214" t="s">
        <v>209</v>
      </c>
      <c r="H182" s="215">
        <v>3</v>
      </c>
      <c r="I182" s="216"/>
      <c r="J182" s="217">
        <f>ROUND(I182*H182,2)</f>
        <v>0</v>
      </c>
      <c r="K182" s="218"/>
      <c r="L182" s="40"/>
      <c r="M182" s="219" t="s">
        <v>1</v>
      </c>
      <c r="N182" s="220" t="s">
        <v>41</v>
      </c>
      <c r="O182" s="87"/>
      <c r="P182" s="221">
        <f>O182*H182</f>
        <v>0</v>
      </c>
      <c r="Q182" s="221">
        <v>0</v>
      </c>
      <c r="R182" s="221">
        <f>Q182*H182</f>
        <v>0</v>
      </c>
      <c r="S182" s="221">
        <v>0</v>
      </c>
      <c r="T182" s="222">
        <f>S182*H182</f>
        <v>0</v>
      </c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R182" s="223" t="s">
        <v>196</v>
      </c>
      <c r="AT182" s="223" t="s">
        <v>192</v>
      </c>
      <c r="AU182" s="223" t="s">
        <v>76</v>
      </c>
      <c r="AY182" s="13" t="s">
        <v>197</v>
      </c>
      <c r="BE182" s="224">
        <f>IF(N182="základní",J182,0)</f>
        <v>0</v>
      </c>
      <c r="BF182" s="224">
        <f>IF(N182="snížená",J182,0)</f>
        <v>0</v>
      </c>
      <c r="BG182" s="224">
        <f>IF(N182="zákl. přenesená",J182,0)</f>
        <v>0</v>
      </c>
      <c r="BH182" s="224">
        <f>IF(N182="sníž. přenesená",J182,0)</f>
        <v>0</v>
      </c>
      <c r="BI182" s="224">
        <f>IF(N182="nulová",J182,0)</f>
        <v>0</v>
      </c>
      <c r="BJ182" s="13" t="s">
        <v>83</v>
      </c>
      <c r="BK182" s="224">
        <f>ROUND(I182*H182,2)</f>
        <v>0</v>
      </c>
      <c r="BL182" s="13" t="s">
        <v>196</v>
      </c>
      <c r="BM182" s="223" t="s">
        <v>1529</v>
      </c>
    </row>
    <row r="183" s="2" customFormat="1">
      <c r="A183" s="34"/>
      <c r="B183" s="35"/>
      <c r="C183" s="36"/>
      <c r="D183" s="225" t="s">
        <v>199</v>
      </c>
      <c r="E183" s="36"/>
      <c r="F183" s="226" t="s">
        <v>339</v>
      </c>
      <c r="G183" s="36"/>
      <c r="H183" s="36"/>
      <c r="I183" s="150"/>
      <c r="J183" s="36"/>
      <c r="K183" s="36"/>
      <c r="L183" s="40"/>
      <c r="M183" s="227"/>
      <c r="N183" s="228"/>
      <c r="O183" s="87"/>
      <c r="P183" s="87"/>
      <c r="Q183" s="87"/>
      <c r="R183" s="87"/>
      <c r="S183" s="87"/>
      <c r="T183" s="88"/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T183" s="13" t="s">
        <v>199</v>
      </c>
      <c r="AU183" s="13" t="s">
        <v>76</v>
      </c>
    </row>
    <row r="184" s="2" customFormat="1">
      <c r="A184" s="34"/>
      <c r="B184" s="35"/>
      <c r="C184" s="36"/>
      <c r="D184" s="225" t="s">
        <v>340</v>
      </c>
      <c r="E184" s="36"/>
      <c r="F184" s="229" t="s">
        <v>341</v>
      </c>
      <c r="G184" s="36"/>
      <c r="H184" s="36"/>
      <c r="I184" s="150"/>
      <c r="J184" s="36"/>
      <c r="K184" s="36"/>
      <c r="L184" s="40"/>
      <c r="M184" s="227"/>
      <c r="N184" s="228"/>
      <c r="O184" s="87"/>
      <c r="P184" s="87"/>
      <c r="Q184" s="87"/>
      <c r="R184" s="87"/>
      <c r="S184" s="87"/>
      <c r="T184" s="88"/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T184" s="13" t="s">
        <v>340</v>
      </c>
      <c r="AU184" s="13" t="s">
        <v>76</v>
      </c>
    </row>
    <row r="185" s="2" customFormat="1" ht="16.5" customHeight="1">
      <c r="A185" s="34"/>
      <c r="B185" s="35"/>
      <c r="C185" s="211" t="s">
        <v>297</v>
      </c>
      <c r="D185" s="211" t="s">
        <v>192</v>
      </c>
      <c r="E185" s="212" t="s">
        <v>1530</v>
      </c>
      <c r="F185" s="213" t="s">
        <v>1531</v>
      </c>
      <c r="G185" s="214" t="s">
        <v>300</v>
      </c>
      <c r="H185" s="215">
        <v>2</v>
      </c>
      <c r="I185" s="216"/>
      <c r="J185" s="217">
        <f>ROUND(I185*H185,2)</f>
        <v>0</v>
      </c>
      <c r="K185" s="218"/>
      <c r="L185" s="40"/>
      <c r="M185" s="219" t="s">
        <v>1</v>
      </c>
      <c r="N185" s="220" t="s">
        <v>41</v>
      </c>
      <c r="O185" s="87"/>
      <c r="P185" s="221">
        <f>O185*H185</f>
        <v>0</v>
      </c>
      <c r="Q185" s="221">
        <v>0</v>
      </c>
      <c r="R185" s="221">
        <f>Q185*H185</f>
        <v>0</v>
      </c>
      <c r="S185" s="221">
        <v>0</v>
      </c>
      <c r="T185" s="222">
        <f>S185*H185</f>
        <v>0</v>
      </c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R185" s="223" t="s">
        <v>196</v>
      </c>
      <c r="AT185" s="223" t="s">
        <v>192</v>
      </c>
      <c r="AU185" s="223" t="s">
        <v>76</v>
      </c>
      <c r="AY185" s="13" t="s">
        <v>197</v>
      </c>
      <c r="BE185" s="224">
        <f>IF(N185="základní",J185,0)</f>
        <v>0</v>
      </c>
      <c r="BF185" s="224">
        <f>IF(N185="snížená",J185,0)</f>
        <v>0</v>
      </c>
      <c r="BG185" s="224">
        <f>IF(N185="zákl. přenesená",J185,0)</f>
        <v>0</v>
      </c>
      <c r="BH185" s="224">
        <f>IF(N185="sníž. přenesená",J185,0)</f>
        <v>0</v>
      </c>
      <c r="BI185" s="224">
        <f>IF(N185="nulová",J185,0)</f>
        <v>0</v>
      </c>
      <c r="BJ185" s="13" t="s">
        <v>83</v>
      </c>
      <c r="BK185" s="224">
        <f>ROUND(I185*H185,2)</f>
        <v>0</v>
      </c>
      <c r="BL185" s="13" t="s">
        <v>196</v>
      </c>
      <c r="BM185" s="223" t="s">
        <v>1532</v>
      </c>
    </row>
    <row r="186" s="2" customFormat="1">
      <c r="A186" s="34"/>
      <c r="B186" s="35"/>
      <c r="C186" s="36"/>
      <c r="D186" s="225" t="s">
        <v>199</v>
      </c>
      <c r="E186" s="36"/>
      <c r="F186" s="226" t="s">
        <v>1533</v>
      </c>
      <c r="G186" s="36"/>
      <c r="H186" s="36"/>
      <c r="I186" s="150"/>
      <c r="J186" s="36"/>
      <c r="K186" s="36"/>
      <c r="L186" s="40"/>
      <c r="M186" s="227"/>
      <c r="N186" s="228"/>
      <c r="O186" s="87"/>
      <c r="P186" s="87"/>
      <c r="Q186" s="87"/>
      <c r="R186" s="87"/>
      <c r="S186" s="87"/>
      <c r="T186" s="88"/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T186" s="13" t="s">
        <v>199</v>
      </c>
      <c r="AU186" s="13" t="s">
        <v>76</v>
      </c>
    </row>
    <row r="187" s="2" customFormat="1">
      <c r="A187" s="34"/>
      <c r="B187" s="35"/>
      <c r="C187" s="36"/>
      <c r="D187" s="225" t="s">
        <v>340</v>
      </c>
      <c r="E187" s="36"/>
      <c r="F187" s="229" t="s">
        <v>765</v>
      </c>
      <c r="G187" s="36"/>
      <c r="H187" s="36"/>
      <c r="I187" s="150"/>
      <c r="J187" s="36"/>
      <c r="K187" s="36"/>
      <c r="L187" s="40"/>
      <c r="M187" s="227"/>
      <c r="N187" s="228"/>
      <c r="O187" s="87"/>
      <c r="P187" s="87"/>
      <c r="Q187" s="87"/>
      <c r="R187" s="87"/>
      <c r="S187" s="87"/>
      <c r="T187" s="88"/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T187" s="13" t="s">
        <v>340</v>
      </c>
      <c r="AU187" s="13" t="s">
        <v>76</v>
      </c>
    </row>
    <row r="188" s="2" customFormat="1" ht="16.5" customHeight="1">
      <c r="A188" s="34"/>
      <c r="B188" s="35"/>
      <c r="C188" s="252" t="s">
        <v>304</v>
      </c>
      <c r="D188" s="252" t="s">
        <v>237</v>
      </c>
      <c r="E188" s="253" t="s">
        <v>244</v>
      </c>
      <c r="F188" s="254" t="s">
        <v>245</v>
      </c>
      <c r="G188" s="255" t="s">
        <v>209</v>
      </c>
      <c r="H188" s="256">
        <v>1326</v>
      </c>
      <c r="I188" s="257"/>
      <c r="J188" s="258">
        <f>ROUND(I188*H188,2)</f>
        <v>0</v>
      </c>
      <c r="K188" s="259"/>
      <c r="L188" s="260"/>
      <c r="M188" s="261" t="s">
        <v>1</v>
      </c>
      <c r="N188" s="262" t="s">
        <v>41</v>
      </c>
      <c r="O188" s="87"/>
      <c r="P188" s="221">
        <f>O188*H188</f>
        <v>0</v>
      </c>
      <c r="Q188" s="221">
        <v>0.00018000000000000001</v>
      </c>
      <c r="R188" s="221">
        <f>Q188*H188</f>
        <v>0.23868</v>
      </c>
      <c r="S188" s="221">
        <v>0</v>
      </c>
      <c r="T188" s="222">
        <f>S188*H188</f>
        <v>0</v>
      </c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R188" s="223" t="s">
        <v>240</v>
      </c>
      <c r="AT188" s="223" t="s">
        <v>237</v>
      </c>
      <c r="AU188" s="223" t="s">
        <v>76</v>
      </c>
      <c r="AY188" s="13" t="s">
        <v>197</v>
      </c>
      <c r="BE188" s="224">
        <f>IF(N188="základní",J188,0)</f>
        <v>0</v>
      </c>
      <c r="BF188" s="224">
        <f>IF(N188="snížená",J188,0)</f>
        <v>0</v>
      </c>
      <c r="BG188" s="224">
        <f>IF(N188="zákl. přenesená",J188,0)</f>
        <v>0</v>
      </c>
      <c r="BH188" s="224">
        <f>IF(N188="sníž. přenesená",J188,0)</f>
        <v>0</v>
      </c>
      <c r="BI188" s="224">
        <f>IF(N188="nulová",J188,0)</f>
        <v>0</v>
      </c>
      <c r="BJ188" s="13" t="s">
        <v>83</v>
      </c>
      <c r="BK188" s="224">
        <f>ROUND(I188*H188,2)</f>
        <v>0</v>
      </c>
      <c r="BL188" s="13" t="s">
        <v>240</v>
      </c>
      <c r="BM188" s="223" t="s">
        <v>1534</v>
      </c>
    </row>
    <row r="189" s="2" customFormat="1">
      <c r="A189" s="34"/>
      <c r="B189" s="35"/>
      <c r="C189" s="36"/>
      <c r="D189" s="225" t="s">
        <v>199</v>
      </c>
      <c r="E189" s="36"/>
      <c r="F189" s="226" t="s">
        <v>245</v>
      </c>
      <c r="G189" s="36"/>
      <c r="H189" s="36"/>
      <c r="I189" s="150"/>
      <c r="J189" s="36"/>
      <c r="K189" s="36"/>
      <c r="L189" s="40"/>
      <c r="M189" s="227"/>
      <c r="N189" s="228"/>
      <c r="O189" s="87"/>
      <c r="P189" s="87"/>
      <c r="Q189" s="87"/>
      <c r="R189" s="87"/>
      <c r="S189" s="87"/>
      <c r="T189" s="88"/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T189" s="13" t="s">
        <v>199</v>
      </c>
      <c r="AU189" s="13" t="s">
        <v>76</v>
      </c>
    </row>
    <row r="190" s="10" customFormat="1">
      <c r="A190" s="10"/>
      <c r="B190" s="230"/>
      <c r="C190" s="231"/>
      <c r="D190" s="225" t="s">
        <v>203</v>
      </c>
      <c r="E190" s="232" t="s">
        <v>1</v>
      </c>
      <c r="F190" s="233" t="s">
        <v>1535</v>
      </c>
      <c r="G190" s="231"/>
      <c r="H190" s="234">
        <v>1326</v>
      </c>
      <c r="I190" s="235"/>
      <c r="J190" s="231"/>
      <c r="K190" s="231"/>
      <c r="L190" s="236"/>
      <c r="M190" s="237"/>
      <c r="N190" s="238"/>
      <c r="O190" s="238"/>
      <c r="P190" s="238"/>
      <c r="Q190" s="238"/>
      <c r="R190" s="238"/>
      <c r="S190" s="238"/>
      <c r="T190" s="239"/>
      <c r="U190" s="10"/>
      <c r="V190" s="10"/>
      <c r="W190" s="10"/>
      <c r="X190" s="10"/>
      <c r="Y190" s="10"/>
      <c r="Z190" s="10"/>
      <c r="AA190" s="10"/>
      <c r="AB190" s="10"/>
      <c r="AC190" s="10"/>
      <c r="AD190" s="10"/>
      <c r="AE190" s="10"/>
      <c r="AT190" s="240" t="s">
        <v>203</v>
      </c>
      <c r="AU190" s="240" t="s">
        <v>76</v>
      </c>
      <c r="AV190" s="10" t="s">
        <v>85</v>
      </c>
      <c r="AW190" s="10" t="s">
        <v>32</v>
      </c>
      <c r="AX190" s="10" t="s">
        <v>83</v>
      </c>
      <c r="AY190" s="240" t="s">
        <v>197</v>
      </c>
    </row>
    <row r="191" s="2" customFormat="1" ht="16.5" customHeight="1">
      <c r="A191" s="34"/>
      <c r="B191" s="35"/>
      <c r="C191" s="252" t="s">
        <v>7</v>
      </c>
      <c r="D191" s="252" t="s">
        <v>237</v>
      </c>
      <c r="E191" s="253" t="s">
        <v>238</v>
      </c>
      <c r="F191" s="254" t="s">
        <v>239</v>
      </c>
      <c r="G191" s="255" t="s">
        <v>209</v>
      </c>
      <c r="H191" s="256">
        <v>2652</v>
      </c>
      <c r="I191" s="257"/>
      <c r="J191" s="258">
        <f>ROUND(I191*H191,2)</f>
        <v>0</v>
      </c>
      <c r="K191" s="259"/>
      <c r="L191" s="260"/>
      <c r="M191" s="261" t="s">
        <v>1</v>
      </c>
      <c r="N191" s="262" t="s">
        <v>41</v>
      </c>
      <c r="O191" s="87"/>
      <c r="P191" s="221">
        <f>O191*H191</f>
        <v>0</v>
      </c>
      <c r="Q191" s="221">
        <v>0.00123</v>
      </c>
      <c r="R191" s="221">
        <f>Q191*H191</f>
        <v>3.2619599999999997</v>
      </c>
      <c r="S191" s="221">
        <v>0</v>
      </c>
      <c r="T191" s="222">
        <f>S191*H191</f>
        <v>0</v>
      </c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R191" s="223" t="s">
        <v>240</v>
      </c>
      <c r="AT191" s="223" t="s">
        <v>237</v>
      </c>
      <c r="AU191" s="223" t="s">
        <v>76</v>
      </c>
      <c r="AY191" s="13" t="s">
        <v>197</v>
      </c>
      <c r="BE191" s="224">
        <f>IF(N191="základní",J191,0)</f>
        <v>0</v>
      </c>
      <c r="BF191" s="224">
        <f>IF(N191="snížená",J191,0)</f>
        <v>0</v>
      </c>
      <c r="BG191" s="224">
        <f>IF(N191="zákl. přenesená",J191,0)</f>
        <v>0</v>
      </c>
      <c r="BH191" s="224">
        <f>IF(N191="sníž. přenesená",J191,0)</f>
        <v>0</v>
      </c>
      <c r="BI191" s="224">
        <f>IF(N191="nulová",J191,0)</f>
        <v>0</v>
      </c>
      <c r="BJ191" s="13" t="s">
        <v>83</v>
      </c>
      <c r="BK191" s="224">
        <f>ROUND(I191*H191,2)</f>
        <v>0</v>
      </c>
      <c r="BL191" s="13" t="s">
        <v>240</v>
      </c>
      <c r="BM191" s="223" t="s">
        <v>1536</v>
      </c>
    </row>
    <row r="192" s="2" customFormat="1">
      <c r="A192" s="34"/>
      <c r="B192" s="35"/>
      <c r="C192" s="36"/>
      <c r="D192" s="225" t="s">
        <v>199</v>
      </c>
      <c r="E192" s="36"/>
      <c r="F192" s="226" t="s">
        <v>239</v>
      </c>
      <c r="G192" s="36"/>
      <c r="H192" s="36"/>
      <c r="I192" s="150"/>
      <c r="J192" s="36"/>
      <c r="K192" s="36"/>
      <c r="L192" s="40"/>
      <c r="M192" s="227"/>
      <c r="N192" s="228"/>
      <c r="O192" s="87"/>
      <c r="P192" s="87"/>
      <c r="Q192" s="87"/>
      <c r="R192" s="87"/>
      <c r="S192" s="87"/>
      <c r="T192" s="88"/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T192" s="13" t="s">
        <v>199</v>
      </c>
      <c r="AU192" s="13" t="s">
        <v>76</v>
      </c>
    </row>
    <row r="193" s="10" customFormat="1">
      <c r="A193" s="10"/>
      <c r="B193" s="230"/>
      <c r="C193" s="231"/>
      <c r="D193" s="225" t="s">
        <v>203</v>
      </c>
      <c r="E193" s="232" t="s">
        <v>1</v>
      </c>
      <c r="F193" s="233" t="s">
        <v>1537</v>
      </c>
      <c r="G193" s="231"/>
      <c r="H193" s="234">
        <v>2652</v>
      </c>
      <c r="I193" s="235"/>
      <c r="J193" s="231"/>
      <c r="K193" s="231"/>
      <c r="L193" s="236"/>
      <c r="M193" s="237"/>
      <c r="N193" s="238"/>
      <c r="O193" s="238"/>
      <c r="P193" s="238"/>
      <c r="Q193" s="238"/>
      <c r="R193" s="238"/>
      <c r="S193" s="238"/>
      <c r="T193" s="239"/>
      <c r="U193" s="10"/>
      <c r="V193" s="10"/>
      <c r="W193" s="10"/>
      <c r="X193" s="10"/>
      <c r="Y193" s="10"/>
      <c r="Z193" s="10"/>
      <c r="AA193" s="10"/>
      <c r="AB193" s="10"/>
      <c r="AC193" s="10"/>
      <c r="AD193" s="10"/>
      <c r="AE193" s="10"/>
      <c r="AT193" s="240" t="s">
        <v>203</v>
      </c>
      <c r="AU193" s="240" t="s">
        <v>76</v>
      </c>
      <c r="AV193" s="10" t="s">
        <v>85</v>
      </c>
      <c r="AW193" s="10" t="s">
        <v>32</v>
      </c>
      <c r="AX193" s="10" t="s">
        <v>83</v>
      </c>
      <c r="AY193" s="240" t="s">
        <v>197</v>
      </c>
    </row>
    <row r="194" s="2" customFormat="1" ht="16.5" customHeight="1">
      <c r="A194" s="34"/>
      <c r="B194" s="35"/>
      <c r="C194" s="252" t="s">
        <v>316</v>
      </c>
      <c r="D194" s="252" t="s">
        <v>237</v>
      </c>
      <c r="E194" s="253" t="s">
        <v>1538</v>
      </c>
      <c r="F194" s="254" t="s">
        <v>1539</v>
      </c>
      <c r="G194" s="255" t="s">
        <v>209</v>
      </c>
      <c r="H194" s="256">
        <v>58</v>
      </c>
      <c r="I194" s="257"/>
      <c r="J194" s="258">
        <f>ROUND(I194*H194,2)</f>
        <v>0</v>
      </c>
      <c r="K194" s="259"/>
      <c r="L194" s="260"/>
      <c r="M194" s="261" t="s">
        <v>1</v>
      </c>
      <c r="N194" s="262" t="s">
        <v>41</v>
      </c>
      <c r="O194" s="87"/>
      <c r="P194" s="221">
        <f>O194*H194</f>
        <v>0</v>
      </c>
      <c r="Q194" s="221">
        <v>9.0000000000000006E-05</v>
      </c>
      <c r="R194" s="221">
        <f>Q194*H194</f>
        <v>0.0052200000000000007</v>
      </c>
      <c r="S194" s="221">
        <v>0</v>
      </c>
      <c r="T194" s="222">
        <f>S194*H194</f>
        <v>0</v>
      </c>
      <c r="U194" s="34"/>
      <c r="V194" s="34"/>
      <c r="W194" s="34"/>
      <c r="X194" s="34"/>
      <c r="Y194" s="34"/>
      <c r="Z194" s="34"/>
      <c r="AA194" s="34"/>
      <c r="AB194" s="34"/>
      <c r="AC194" s="34"/>
      <c r="AD194" s="34"/>
      <c r="AE194" s="34"/>
      <c r="AR194" s="223" t="s">
        <v>243</v>
      </c>
      <c r="AT194" s="223" t="s">
        <v>237</v>
      </c>
      <c r="AU194" s="223" t="s">
        <v>76</v>
      </c>
      <c r="AY194" s="13" t="s">
        <v>197</v>
      </c>
      <c r="BE194" s="224">
        <f>IF(N194="základní",J194,0)</f>
        <v>0</v>
      </c>
      <c r="BF194" s="224">
        <f>IF(N194="snížená",J194,0)</f>
        <v>0</v>
      </c>
      <c r="BG194" s="224">
        <f>IF(N194="zákl. přenesená",J194,0)</f>
        <v>0</v>
      </c>
      <c r="BH194" s="224">
        <f>IF(N194="sníž. přenesená",J194,0)</f>
        <v>0</v>
      </c>
      <c r="BI194" s="224">
        <f>IF(N194="nulová",J194,0)</f>
        <v>0</v>
      </c>
      <c r="BJ194" s="13" t="s">
        <v>83</v>
      </c>
      <c r="BK194" s="224">
        <f>ROUND(I194*H194,2)</f>
        <v>0</v>
      </c>
      <c r="BL194" s="13" t="s">
        <v>196</v>
      </c>
      <c r="BM194" s="223" t="s">
        <v>1540</v>
      </c>
    </row>
    <row r="195" s="2" customFormat="1">
      <c r="A195" s="34"/>
      <c r="B195" s="35"/>
      <c r="C195" s="36"/>
      <c r="D195" s="225" t="s">
        <v>199</v>
      </c>
      <c r="E195" s="36"/>
      <c r="F195" s="226" t="s">
        <v>1539</v>
      </c>
      <c r="G195" s="36"/>
      <c r="H195" s="36"/>
      <c r="I195" s="150"/>
      <c r="J195" s="36"/>
      <c r="K195" s="36"/>
      <c r="L195" s="40"/>
      <c r="M195" s="227"/>
      <c r="N195" s="228"/>
      <c r="O195" s="87"/>
      <c r="P195" s="87"/>
      <c r="Q195" s="87"/>
      <c r="R195" s="87"/>
      <c r="S195" s="87"/>
      <c r="T195" s="88"/>
      <c r="U195" s="34"/>
      <c r="V195" s="34"/>
      <c r="W195" s="34"/>
      <c r="X195" s="34"/>
      <c r="Y195" s="34"/>
      <c r="Z195" s="34"/>
      <c r="AA195" s="34"/>
      <c r="AB195" s="34"/>
      <c r="AC195" s="34"/>
      <c r="AD195" s="34"/>
      <c r="AE195" s="34"/>
      <c r="AT195" s="13" t="s">
        <v>199</v>
      </c>
      <c r="AU195" s="13" t="s">
        <v>76</v>
      </c>
    </row>
    <row r="196" s="10" customFormat="1">
      <c r="A196" s="10"/>
      <c r="B196" s="230"/>
      <c r="C196" s="231"/>
      <c r="D196" s="225" t="s">
        <v>203</v>
      </c>
      <c r="E196" s="232" t="s">
        <v>1</v>
      </c>
      <c r="F196" s="233" t="s">
        <v>1541</v>
      </c>
      <c r="G196" s="231"/>
      <c r="H196" s="234">
        <v>58</v>
      </c>
      <c r="I196" s="235"/>
      <c r="J196" s="231"/>
      <c r="K196" s="231"/>
      <c r="L196" s="236"/>
      <c r="M196" s="237"/>
      <c r="N196" s="238"/>
      <c r="O196" s="238"/>
      <c r="P196" s="238"/>
      <c r="Q196" s="238"/>
      <c r="R196" s="238"/>
      <c r="S196" s="238"/>
      <c r="T196" s="239"/>
      <c r="U196" s="10"/>
      <c r="V196" s="10"/>
      <c r="W196" s="10"/>
      <c r="X196" s="10"/>
      <c r="Y196" s="10"/>
      <c r="Z196" s="10"/>
      <c r="AA196" s="10"/>
      <c r="AB196" s="10"/>
      <c r="AC196" s="10"/>
      <c r="AD196" s="10"/>
      <c r="AE196" s="10"/>
      <c r="AT196" s="240" t="s">
        <v>203</v>
      </c>
      <c r="AU196" s="240" t="s">
        <v>76</v>
      </c>
      <c r="AV196" s="10" t="s">
        <v>85</v>
      </c>
      <c r="AW196" s="10" t="s">
        <v>32</v>
      </c>
      <c r="AX196" s="10" t="s">
        <v>83</v>
      </c>
      <c r="AY196" s="240" t="s">
        <v>197</v>
      </c>
    </row>
    <row r="197" s="2" customFormat="1" ht="16.5" customHeight="1">
      <c r="A197" s="34"/>
      <c r="B197" s="35"/>
      <c r="C197" s="252" t="s">
        <v>323</v>
      </c>
      <c r="D197" s="252" t="s">
        <v>237</v>
      </c>
      <c r="E197" s="253" t="s">
        <v>343</v>
      </c>
      <c r="F197" s="254" t="s">
        <v>344</v>
      </c>
      <c r="G197" s="255" t="s">
        <v>345</v>
      </c>
      <c r="H197" s="256">
        <v>0.75</v>
      </c>
      <c r="I197" s="257"/>
      <c r="J197" s="258">
        <f>ROUND(I197*H197,2)</f>
        <v>0</v>
      </c>
      <c r="K197" s="259"/>
      <c r="L197" s="260"/>
      <c r="M197" s="261" t="s">
        <v>1</v>
      </c>
      <c r="N197" s="262" t="s">
        <v>41</v>
      </c>
      <c r="O197" s="87"/>
      <c r="P197" s="221">
        <f>O197*H197</f>
        <v>0</v>
      </c>
      <c r="Q197" s="221">
        <v>0.001</v>
      </c>
      <c r="R197" s="221">
        <f>Q197*H197</f>
        <v>0.00075000000000000002</v>
      </c>
      <c r="S197" s="221">
        <v>0</v>
      </c>
      <c r="T197" s="222">
        <f>S197*H197</f>
        <v>0</v>
      </c>
      <c r="U197" s="34"/>
      <c r="V197" s="34"/>
      <c r="W197" s="34"/>
      <c r="X197" s="34"/>
      <c r="Y197" s="34"/>
      <c r="Z197" s="34"/>
      <c r="AA197" s="34"/>
      <c r="AB197" s="34"/>
      <c r="AC197" s="34"/>
      <c r="AD197" s="34"/>
      <c r="AE197" s="34"/>
      <c r="AR197" s="223" t="s">
        <v>243</v>
      </c>
      <c r="AT197" s="223" t="s">
        <v>237</v>
      </c>
      <c r="AU197" s="223" t="s">
        <v>76</v>
      </c>
      <c r="AY197" s="13" t="s">
        <v>197</v>
      </c>
      <c r="BE197" s="224">
        <f>IF(N197="základní",J197,0)</f>
        <v>0</v>
      </c>
      <c r="BF197" s="224">
        <f>IF(N197="snížená",J197,0)</f>
        <v>0</v>
      </c>
      <c r="BG197" s="224">
        <f>IF(N197="zákl. přenesená",J197,0)</f>
        <v>0</v>
      </c>
      <c r="BH197" s="224">
        <f>IF(N197="sníž. přenesená",J197,0)</f>
        <v>0</v>
      </c>
      <c r="BI197" s="224">
        <f>IF(N197="nulová",J197,0)</f>
        <v>0</v>
      </c>
      <c r="BJ197" s="13" t="s">
        <v>83</v>
      </c>
      <c r="BK197" s="224">
        <f>ROUND(I197*H197,2)</f>
        <v>0</v>
      </c>
      <c r="BL197" s="13" t="s">
        <v>196</v>
      </c>
      <c r="BM197" s="223" t="s">
        <v>1542</v>
      </c>
    </row>
    <row r="198" s="2" customFormat="1">
      <c r="A198" s="34"/>
      <c r="B198" s="35"/>
      <c r="C198" s="36"/>
      <c r="D198" s="225" t="s">
        <v>199</v>
      </c>
      <c r="E198" s="36"/>
      <c r="F198" s="226" t="s">
        <v>344</v>
      </c>
      <c r="G198" s="36"/>
      <c r="H198" s="36"/>
      <c r="I198" s="150"/>
      <c r="J198" s="36"/>
      <c r="K198" s="36"/>
      <c r="L198" s="40"/>
      <c r="M198" s="227"/>
      <c r="N198" s="228"/>
      <c r="O198" s="87"/>
      <c r="P198" s="87"/>
      <c r="Q198" s="87"/>
      <c r="R198" s="87"/>
      <c r="S198" s="87"/>
      <c r="T198" s="88"/>
      <c r="U198" s="34"/>
      <c r="V198" s="34"/>
      <c r="W198" s="34"/>
      <c r="X198" s="34"/>
      <c r="Y198" s="34"/>
      <c r="Z198" s="34"/>
      <c r="AA198" s="34"/>
      <c r="AB198" s="34"/>
      <c r="AC198" s="34"/>
      <c r="AD198" s="34"/>
      <c r="AE198" s="34"/>
      <c r="AT198" s="13" t="s">
        <v>199</v>
      </c>
      <c r="AU198" s="13" t="s">
        <v>76</v>
      </c>
    </row>
    <row r="199" s="10" customFormat="1">
      <c r="A199" s="10"/>
      <c r="B199" s="230"/>
      <c r="C199" s="231"/>
      <c r="D199" s="225" t="s">
        <v>203</v>
      </c>
      <c r="E199" s="232" t="s">
        <v>1</v>
      </c>
      <c r="F199" s="233" t="s">
        <v>1543</v>
      </c>
      <c r="G199" s="231"/>
      <c r="H199" s="234">
        <v>0.75</v>
      </c>
      <c r="I199" s="235"/>
      <c r="J199" s="231"/>
      <c r="K199" s="231"/>
      <c r="L199" s="236"/>
      <c r="M199" s="237"/>
      <c r="N199" s="238"/>
      <c r="O199" s="238"/>
      <c r="P199" s="238"/>
      <c r="Q199" s="238"/>
      <c r="R199" s="238"/>
      <c r="S199" s="238"/>
      <c r="T199" s="239"/>
      <c r="U199" s="10"/>
      <c r="V199" s="10"/>
      <c r="W199" s="10"/>
      <c r="X199" s="10"/>
      <c r="Y199" s="10"/>
      <c r="Z199" s="10"/>
      <c r="AA199" s="10"/>
      <c r="AB199" s="10"/>
      <c r="AC199" s="10"/>
      <c r="AD199" s="10"/>
      <c r="AE199" s="10"/>
      <c r="AT199" s="240" t="s">
        <v>203</v>
      </c>
      <c r="AU199" s="240" t="s">
        <v>76</v>
      </c>
      <c r="AV199" s="10" t="s">
        <v>85</v>
      </c>
      <c r="AW199" s="10" t="s">
        <v>32</v>
      </c>
      <c r="AX199" s="10" t="s">
        <v>83</v>
      </c>
      <c r="AY199" s="240" t="s">
        <v>197</v>
      </c>
    </row>
    <row r="200" s="2" customFormat="1" ht="16.5" customHeight="1">
      <c r="A200" s="34"/>
      <c r="B200" s="35"/>
      <c r="C200" s="252" t="s">
        <v>330</v>
      </c>
      <c r="D200" s="252" t="s">
        <v>237</v>
      </c>
      <c r="E200" s="253" t="s">
        <v>1544</v>
      </c>
      <c r="F200" s="254" t="s">
        <v>1545</v>
      </c>
      <c r="G200" s="255" t="s">
        <v>209</v>
      </c>
      <c r="H200" s="256">
        <v>184</v>
      </c>
      <c r="I200" s="257"/>
      <c r="J200" s="258">
        <f>ROUND(I200*H200,2)</f>
        <v>0</v>
      </c>
      <c r="K200" s="259"/>
      <c r="L200" s="260"/>
      <c r="M200" s="261" t="s">
        <v>1</v>
      </c>
      <c r="N200" s="262" t="s">
        <v>41</v>
      </c>
      <c r="O200" s="87"/>
      <c r="P200" s="221">
        <f>O200*H200</f>
        <v>0</v>
      </c>
      <c r="Q200" s="221">
        <v>0.00051999999999999995</v>
      </c>
      <c r="R200" s="221">
        <f>Q200*H200</f>
        <v>0.095679999999999987</v>
      </c>
      <c r="S200" s="221">
        <v>0</v>
      </c>
      <c r="T200" s="222">
        <f>S200*H200</f>
        <v>0</v>
      </c>
      <c r="U200" s="34"/>
      <c r="V200" s="34"/>
      <c r="W200" s="34"/>
      <c r="X200" s="34"/>
      <c r="Y200" s="34"/>
      <c r="Z200" s="34"/>
      <c r="AA200" s="34"/>
      <c r="AB200" s="34"/>
      <c r="AC200" s="34"/>
      <c r="AD200" s="34"/>
      <c r="AE200" s="34"/>
      <c r="AR200" s="223" t="s">
        <v>240</v>
      </c>
      <c r="AT200" s="223" t="s">
        <v>237</v>
      </c>
      <c r="AU200" s="223" t="s">
        <v>76</v>
      </c>
      <c r="AY200" s="13" t="s">
        <v>197</v>
      </c>
      <c r="BE200" s="224">
        <f>IF(N200="základní",J200,0)</f>
        <v>0</v>
      </c>
      <c r="BF200" s="224">
        <f>IF(N200="snížená",J200,0)</f>
        <v>0</v>
      </c>
      <c r="BG200" s="224">
        <f>IF(N200="zákl. přenesená",J200,0)</f>
        <v>0</v>
      </c>
      <c r="BH200" s="224">
        <f>IF(N200="sníž. přenesená",J200,0)</f>
        <v>0</v>
      </c>
      <c r="BI200" s="224">
        <f>IF(N200="nulová",J200,0)</f>
        <v>0</v>
      </c>
      <c r="BJ200" s="13" t="s">
        <v>83</v>
      </c>
      <c r="BK200" s="224">
        <f>ROUND(I200*H200,2)</f>
        <v>0</v>
      </c>
      <c r="BL200" s="13" t="s">
        <v>240</v>
      </c>
      <c r="BM200" s="223" t="s">
        <v>1546</v>
      </c>
    </row>
    <row r="201" s="2" customFormat="1">
      <c r="A201" s="34"/>
      <c r="B201" s="35"/>
      <c r="C201" s="36"/>
      <c r="D201" s="225" t="s">
        <v>199</v>
      </c>
      <c r="E201" s="36"/>
      <c r="F201" s="226" t="s">
        <v>1545</v>
      </c>
      <c r="G201" s="36"/>
      <c r="H201" s="36"/>
      <c r="I201" s="150"/>
      <c r="J201" s="36"/>
      <c r="K201" s="36"/>
      <c r="L201" s="40"/>
      <c r="M201" s="227"/>
      <c r="N201" s="228"/>
      <c r="O201" s="87"/>
      <c r="P201" s="87"/>
      <c r="Q201" s="87"/>
      <c r="R201" s="87"/>
      <c r="S201" s="87"/>
      <c r="T201" s="88"/>
      <c r="U201" s="34"/>
      <c r="V201" s="34"/>
      <c r="W201" s="34"/>
      <c r="X201" s="34"/>
      <c r="Y201" s="34"/>
      <c r="Z201" s="34"/>
      <c r="AA201" s="34"/>
      <c r="AB201" s="34"/>
      <c r="AC201" s="34"/>
      <c r="AD201" s="34"/>
      <c r="AE201" s="34"/>
      <c r="AT201" s="13" t="s">
        <v>199</v>
      </c>
      <c r="AU201" s="13" t="s">
        <v>76</v>
      </c>
    </row>
    <row r="202" s="10" customFormat="1">
      <c r="A202" s="10"/>
      <c r="B202" s="230"/>
      <c r="C202" s="231"/>
      <c r="D202" s="225" t="s">
        <v>203</v>
      </c>
      <c r="E202" s="232" t="s">
        <v>1</v>
      </c>
      <c r="F202" s="233" t="s">
        <v>1547</v>
      </c>
      <c r="G202" s="231"/>
      <c r="H202" s="234">
        <v>184</v>
      </c>
      <c r="I202" s="235"/>
      <c r="J202" s="231"/>
      <c r="K202" s="231"/>
      <c r="L202" s="236"/>
      <c r="M202" s="237"/>
      <c r="N202" s="238"/>
      <c r="O202" s="238"/>
      <c r="P202" s="238"/>
      <c r="Q202" s="238"/>
      <c r="R202" s="238"/>
      <c r="S202" s="238"/>
      <c r="T202" s="239"/>
      <c r="U202" s="10"/>
      <c r="V202" s="10"/>
      <c r="W202" s="10"/>
      <c r="X202" s="10"/>
      <c r="Y202" s="10"/>
      <c r="Z202" s="10"/>
      <c r="AA202" s="10"/>
      <c r="AB202" s="10"/>
      <c r="AC202" s="10"/>
      <c r="AD202" s="10"/>
      <c r="AE202" s="10"/>
      <c r="AT202" s="240" t="s">
        <v>203</v>
      </c>
      <c r="AU202" s="240" t="s">
        <v>76</v>
      </c>
      <c r="AV202" s="10" t="s">
        <v>85</v>
      </c>
      <c r="AW202" s="10" t="s">
        <v>32</v>
      </c>
      <c r="AX202" s="10" t="s">
        <v>83</v>
      </c>
      <c r="AY202" s="240" t="s">
        <v>197</v>
      </c>
    </row>
    <row r="203" s="2" customFormat="1" ht="16.5" customHeight="1">
      <c r="A203" s="34"/>
      <c r="B203" s="35"/>
      <c r="C203" s="252" t="s">
        <v>335</v>
      </c>
      <c r="D203" s="252" t="s">
        <v>237</v>
      </c>
      <c r="E203" s="253" t="s">
        <v>349</v>
      </c>
      <c r="F203" s="254" t="s">
        <v>350</v>
      </c>
      <c r="G203" s="255" t="s">
        <v>209</v>
      </c>
      <c r="H203" s="256">
        <v>12</v>
      </c>
      <c r="I203" s="257"/>
      <c r="J203" s="258">
        <f>ROUND(I203*H203,2)</f>
        <v>0</v>
      </c>
      <c r="K203" s="259"/>
      <c r="L203" s="260"/>
      <c r="M203" s="261" t="s">
        <v>1</v>
      </c>
      <c r="N203" s="262" t="s">
        <v>41</v>
      </c>
      <c r="O203" s="87"/>
      <c r="P203" s="221">
        <f>O203*H203</f>
        <v>0</v>
      </c>
      <c r="Q203" s="221">
        <v>0.00056999999999999998</v>
      </c>
      <c r="R203" s="221">
        <f>Q203*H203</f>
        <v>0.0068399999999999997</v>
      </c>
      <c r="S203" s="221">
        <v>0</v>
      </c>
      <c r="T203" s="222">
        <f>S203*H203</f>
        <v>0</v>
      </c>
      <c r="U203" s="34"/>
      <c r="V203" s="34"/>
      <c r="W203" s="34"/>
      <c r="X203" s="34"/>
      <c r="Y203" s="34"/>
      <c r="Z203" s="34"/>
      <c r="AA203" s="34"/>
      <c r="AB203" s="34"/>
      <c r="AC203" s="34"/>
      <c r="AD203" s="34"/>
      <c r="AE203" s="34"/>
      <c r="AR203" s="223" t="s">
        <v>240</v>
      </c>
      <c r="AT203" s="223" t="s">
        <v>237</v>
      </c>
      <c r="AU203" s="223" t="s">
        <v>76</v>
      </c>
      <c r="AY203" s="13" t="s">
        <v>197</v>
      </c>
      <c r="BE203" s="224">
        <f>IF(N203="základní",J203,0)</f>
        <v>0</v>
      </c>
      <c r="BF203" s="224">
        <f>IF(N203="snížená",J203,0)</f>
        <v>0</v>
      </c>
      <c r="BG203" s="224">
        <f>IF(N203="zákl. přenesená",J203,0)</f>
        <v>0</v>
      </c>
      <c r="BH203" s="224">
        <f>IF(N203="sníž. přenesená",J203,0)</f>
        <v>0</v>
      </c>
      <c r="BI203" s="224">
        <f>IF(N203="nulová",J203,0)</f>
        <v>0</v>
      </c>
      <c r="BJ203" s="13" t="s">
        <v>83</v>
      </c>
      <c r="BK203" s="224">
        <f>ROUND(I203*H203,2)</f>
        <v>0</v>
      </c>
      <c r="BL203" s="13" t="s">
        <v>240</v>
      </c>
      <c r="BM203" s="223" t="s">
        <v>1548</v>
      </c>
    </row>
    <row r="204" s="2" customFormat="1">
      <c r="A204" s="34"/>
      <c r="B204" s="35"/>
      <c r="C204" s="36"/>
      <c r="D204" s="225" t="s">
        <v>199</v>
      </c>
      <c r="E204" s="36"/>
      <c r="F204" s="226" t="s">
        <v>350</v>
      </c>
      <c r="G204" s="36"/>
      <c r="H204" s="36"/>
      <c r="I204" s="150"/>
      <c r="J204" s="36"/>
      <c r="K204" s="36"/>
      <c r="L204" s="40"/>
      <c r="M204" s="227"/>
      <c r="N204" s="228"/>
      <c r="O204" s="87"/>
      <c r="P204" s="87"/>
      <c r="Q204" s="87"/>
      <c r="R204" s="87"/>
      <c r="S204" s="87"/>
      <c r="T204" s="88"/>
      <c r="U204" s="34"/>
      <c r="V204" s="34"/>
      <c r="W204" s="34"/>
      <c r="X204" s="34"/>
      <c r="Y204" s="34"/>
      <c r="Z204" s="34"/>
      <c r="AA204" s="34"/>
      <c r="AB204" s="34"/>
      <c r="AC204" s="34"/>
      <c r="AD204" s="34"/>
      <c r="AE204" s="34"/>
      <c r="AT204" s="13" t="s">
        <v>199</v>
      </c>
      <c r="AU204" s="13" t="s">
        <v>76</v>
      </c>
    </row>
    <row r="205" s="10" customFormat="1">
      <c r="A205" s="10"/>
      <c r="B205" s="230"/>
      <c r="C205" s="231"/>
      <c r="D205" s="225" t="s">
        <v>203</v>
      </c>
      <c r="E205" s="232" t="s">
        <v>1</v>
      </c>
      <c r="F205" s="233" t="s">
        <v>1549</v>
      </c>
      <c r="G205" s="231"/>
      <c r="H205" s="234">
        <v>12</v>
      </c>
      <c r="I205" s="235"/>
      <c r="J205" s="231"/>
      <c r="K205" s="231"/>
      <c r="L205" s="236"/>
      <c r="M205" s="237"/>
      <c r="N205" s="238"/>
      <c r="O205" s="238"/>
      <c r="P205" s="238"/>
      <c r="Q205" s="238"/>
      <c r="R205" s="238"/>
      <c r="S205" s="238"/>
      <c r="T205" s="239"/>
      <c r="U205" s="10"/>
      <c r="V205" s="10"/>
      <c r="W205" s="10"/>
      <c r="X205" s="10"/>
      <c r="Y205" s="10"/>
      <c r="Z205" s="10"/>
      <c r="AA205" s="10"/>
      <c r="AB205" s="10"/>
      <c r="AC205" s="10"/>
      <c r="AD205" s="10"/>
      <c r="AE205" s="10"/>
      <c r="AT205" s="240" t="s">
        <v>203</v>
      </c>
      <c r="AU205" s="240" t="s">
        <v>76</v>
      </c>
      <c r="AV205" s="10" t="s">
        <v>85</v>
      </c>
      <c r="AW205" s="10" t="s">
        <v>32</v>
      </c>
      <c r="AX205" s="10" t="s">
        <v>83</v>
      </c>
      <c r="AY205" s="240" t="s">
        <v>197</v>
      </c>
    </row>
    <row r="206" s="2" customFormat="1" ht="16.5" customHeight="1">
      <c r="A206" s="34"/>
      <c r="B206" s="35"/>
      <c r="C206" s="252" t="s">
        <v>342</v>
      </c>
      <c r="D206" s="252" t="s">
        <v>237</v>
      </c>
      <c r="E206" s="253" t="s">
        <v>282</v>
      </c>
      <c r="F206" s="254" t="s">
        <v>283</v>
      </c>
      <c r="G206" s="255" t="s">
        <v>209</v>
      </c>
      <c r="H206" s="256">
        <v>204</v>
      </c>
      <c r="I206" s="257"/>
      <c r="J206" s="258">
        <f>ROUND(I206*H206,2)</f>
        <v>0</v>
      </c>
      <c r="K206" s="259"/>
      <c r="L206" s="260"/>
      <c r="M206" s="261" t="s">
        <v>1</v>
      </c>
      <c r="N206" s="262" t="s">
        <v>41</v>
      </c>
      <c r="O206" s="87"/>
      <c r="P206" s="221">
        <f>O206*H206</f>
        <v>0</v>
      </c>
      <c r="Q206" s="221">
        <v>9.0000000000000006E-05</v>
      </c>
      <c r="R206" s="221">
        <f>Q206*H206</f>
        <v>0.018360000000000001</v>
      </c>
      <c r="S206" s="221">
        <v>0</v>
      </c>
      <c r="T206" s="222">
        <f>S206*H206</f>
        <v>0</v>
      </c>
      <c r="U206" s="34"/>
      <c r="V206" s="34"/>
      <c r="W206" s="34"/>
      <c r="X206" s="34"/>
      <c r="Y206" s="34"/>
      <c r="Z206" s="34"/>
      <c r="AA206" s="34"/>
      <c r="AB206" s="34"/>
      <c r="AC206" s="34"/>
      <c r="AD206" s="34"/>
      <c r="AE206" s="34"/>
      <c r="AR206" s="223" t="s">
        <v>240</v>
      </c>
      <c r="AT206" s="223" t="s">
        <v>237</v>
      </c>
      <c r="AU206" s="223" t="s">
        <v>76</v>
      </c>
      <c r="AY206" s="13" t="s">
        <v>197</v>
      </c>
      <c r="BE206" s="224">
        <f>IF(N206="základní",J206,0)</f>
        <v>0</v>
      </c>
      <c r="BF206" s="224">
        <f>IF(N206="snížená",J206,0)</f>
        <v>0</v>
      </c>
      <c r="BG206" s="224">
        <f>IF(N206="zákl. přenesená",J206,0)</f>
        <v>0</v>
      </c>
      <c r="BH206" s="224">
        <f>IF(N206="sníž. přenesená",J206,0)</f>
        <v>0</v>
      </c>
      <c r="BI206" s="224">
        <f>IF(N206="nulová",J206,0)</f>
        <v>0</v>
      </c>
      <c r="BJ206" s="13" t="s">
        <v>83</v>
      </c>
      <c r="BK206" s="224">
        <f>ROUND(I206*H206,2)</f>
        <v>0</v>
      </c>
      <c r="BL206" s="13" t="s">
        <v>240</v>
      </c>
      <c r="BM206" s="223" t="s">
        <v>1550</v>
      </c>
    </row>
    <row r="207" s="2" customFormat="1">
      <c r="A207" s="34"/>
      <c r="B207" s="35"/>
      <c r="C207" s="36"/>
      <c r="D207" s="225" t="s">
        <v>199</v>
      </c>
      <c r="E207" s="36"/>
      <c r="F207" s="226" t="s">
        <v>283</v>
      </c>
      <c r="G207" s="36"/>
      <c r="H207" s="36"/>
      <c r="I207" s="150"/>
      <c r="J207" s="36"/>
      <c r="K207" s="36"/>
      <c r="L207" s="40"/>
      <c r="M207" s="227"/>
      <c r="N207" s="228"/>
      <c r="O207" s="87"/>
      <c r="P207" s="87"/>
      <c r="Q207" s="87"/>
      <c r="R207" s="87"/>
      <c r="S207" s="87"/>
      <c r="T207" s="88"/>
      <c r="U207" s="34"/>
      <c r="V207" s="34"/>
      <c r="W207" s="34"/>
      <c r="X207" s="34"/>
      <c r="Y207" s="34"/>
      <c r="Z207" s="34"/>
      <c r="AA207" s="34"/>
      <c r="AB207" s="34"/>
      <c r="AC207" s="34"/>
      <c r="AD207" s="34"/>
      <c r="AE207" s="34"/>
      <c r="AT207" s="13" t="s">
        <v>199</v>
      </c>
      <c r="AU207" s="13" t="s">
        <v>76</v>
      </c>
    </row>
    <row r="208" s="10" customFormat="1">
      <c r="A208" s="10"/>
      <c r="B208" s="230"/>
      <c r="C208" s="231"/>
      <c r="D208" s="225" t="s">
        <v>203</v>
      </c>
      <c r="E208" s="232" t="s">
        <v>1</v>
      </c>
      <c r="F208" s="233" t="s">
        <v>1551</v>
      </c>
      <c r="G208" s="231"/>
      <c r="H208" s="234">
        <v>204</v>
      </c>
      <c r="I208" s="235"/>
      <c r="J208" s="231"/>
      <c r="K208" s="231"/>
      <c r="L208" s="236"/>
      <c r="M208" s="237"/>
      <c r="N208" s="238"/>
      <c r="O208" s="238"/>
      <c r="P208" s="238"/>
      <c r="Q208" s="238"/>
      <c r="R208" s="238"/>
      <c r="S208" s="238"/>
      <c r="T208" s="239"/>
      <c r="U208" s="10"/>
      <c r="V208" s="10"/>
      <c r="W208" s="10"/>
      <c r="X208" s="10"/>
      <c r="Y208" s="10"/>
      <c r="Z208" s="10"/>
      <c r="AA208" s="10"/>
      <c r="AB208" s="10"/>
      <c r="AC208" s="10"/>
      <c r="AD208" s="10"/>
      <c r="AE208" s="10"/>
      <c r="AT208" s="240" t="s">
        <v>203</v>
      </c>
      <c r="AU208" s="240" t="s">
        <v>76</v>
      </c>
      <c r="AV208" s="10" t="s">
        <v>85</v>
      </c>
      <c r="AW208" s="10" t="s">
        <v>32</v>
      </c>
      <c r="AX208" s="10" t="s">
        <v>83</v>
      </c>
      <c r="AY208" s="240" t="s">
        <v>197</v>
      </c>
    </row>
    <row r="209" s="2" customFormat="1" ht="16.5" customHeight="1">
      <c r="A209" s="34"/>
      <c r="B209" s="35"/>
      <c r="C209" s="252" t="s">
        <v>348</v>
      </c>
      <c r="D209" s="252" t="s">
        <v>237</v>
      </c>
      <c r="E209" s="253" t="s">
        <v>1552</v>
      </c>
      <c r="F209" s="254" t="s">
        <v>1553</v>
      </c>
      <c r="G209" s="255" t="s">
        <v>209</v>
      </c>
      <c r="H209" s="256">
        <v>4</v>
      </c>
      <c r="I209" s="257"/>
      <c r="J209" s="258">
        <f>ROUND(I209*H209,2)</f>
        <v>0</v>
      </c>
      <c r="K209" s="259"/>
      <c r="L209" s="260"/>
      <c r="M209" s="261" t="s">
        <v>1</v>
      </c>
      <c r="N209" s="262" t="s">
        <v>41</v>
      </c>
      <c r="O209" s="87"/>
      <c r="P209" s="221">
        <f>O209*H209</f>
        <v>0</v>
      </c>
      <c r="Q209" s="221">
        <v>0.01796</v>
      </c>
      <c r="R209" s="221">
        <f>Q209*H209</f>
        <v>0.071840000000000001</v>
      </c>
      <c r="S209" s="221">
        <v>0</v>
      </c>
      <c r="T209" s="222">
        <f>S209*H209</f>
        <v>0</v>
      </c>
      <c r="U209" s="34"/>
      <c r="V209" s="34"/>
      <c r="W209" s="34"/>
      <c r="X209" s="34"/>
      <c r="Y209" s="34"/>
      <c r="Z209" s="34"/>
      <c r="AA209" s="34"/>
      <c r="AB209" s="34"/>
      <c r="AC209" s="34"/>
      <c r="AD209" s="34"/>
      <c r="AE209" s="34"/>
      <c r="AR209" s="223" t="s">
        <v>240</v>
      </c>
      <c r="AT209" s="223" t="s">
        <v>237</v>
      </c>
      <c r="AU209" s="223" t="s">
        <v>76</v>
      </c>
      <c r="AY209" s="13" t="s">
        <v>197</v>
      </c>
      <c r="BE209" s="224">
        <f>IF(N209="základní",J209,0)</f>
        <v>0</v>
      </c>
      <c r="BF209" s="224">
        <f>IF(N209="snížená",J209,0)</f>
        <v>0</v>
      </c>
      <c r="BG209" s="224">
        <f>IF(N209="zákl. přenesená",J209,0)</f>
        <v>0</v>
      </c>
      <c r="BH209" s="224">
        <f>IF(N209="sníž. přenesená",J209,0)</f>
        <v>0</v>
      </c>
      <c r="BI209" s="224">
        <f>IF(N209="nulová",J209,0)</f>
        <v>0</v>
      </c>
      <c r="BJ209" s="13" t="s">
        <v>83</v>
      </c>
      <c r="BK209" s="224">
        <f>ROUND(I209*H209,2)</f>
        <v>0</v>
      </c>
      <c r="BL209" s="13" t="s">
        <v>240</v>
      </c>
      <c r="BM209" s="223" t="s">
        <v>1554</v>
      </c>
    </row>
    <row r="210" s="2" customFormat="1">
      <c r="A210" s="34"/>
      <c r="B210" s="35"/>
      <c r="C210" s="36"/>
      <c r="D210" s="225" t="s">
        <v>199</v>
      </c>
      <c r="E210" s="36"/>
      <c r="F210" s="226" t="s">
        <v>1553</v>
      </c>
      <c r="G210" s="36"/>
      <c r="H210" s="36"/>
      <c r="I210" s="150"/>
      <c r="J210" s="36"/>
      <c r="K210" s="36"/>
      <c r="L210" s="40"/>
      <c r="M210" s="227"/>
      <c r="N210" s="228"/>
      <c r="O210" s="87"/>
      <c r="P210" s="87"/>
      <c r="Q210" s="87"/>
      <c r="R210" s="87"/>
      <c r="S210" s="87"/>
      <c r="T210" s="88"/>
      <c r="U210" s="34"/>
      <c r="V210" s="34"/>
      <c r="W210" s="34"/>
      <c r="X210" s="34"/>
      <c r="Y210" s="34"/>
      <c r="Z210" s="34"/>
      <c r="AA210" s="34"/>
      <c r="AB210" s="34"/>
      <c r="AC210" s="34"/>
      <c r="AD210" s="34"/>
      <c r="AE210" s="34"/>
      <c r="AT210" s="13" t="s">
        <v>199</v>
      </c>
      <c r="AU210" s="13" t="s">
        <v>76</v>
      </c>
    </row>
    <row r="211" s="2" customFormat="1" ht="16.5" customHeight="1">
      <c r="A211" s="34"/>
      <c r="B211" s="35"/>
      <c r="C211" s="252" t="s">
        <v>353</v>
      </c>
      <c r="D211" s="252" t="s">
        <v>237</v>
      </c>
      <c r="E211" s="253" t="s">
        <v>1555</v>
      </c>
      <c r="F211" s="254" t="s">
        <v>1556</v>
      </c>
      <c r="G211" s="255" t="s">
        <v>209</v>
      </c>
      <c r="H211" s="256">
        <v>8</v>
      </c>
      <c r="I211" s="257"/>
      <c r="J211" s="258">
        <f>ROUND(I211*H211,2)</f>
        <v>0</v>
      </c>
      <c r="K211" s="259"/>
      <c r="L211" s="260"/>
      <c r="M211" s="261" t="s">
        <v>1</v>
      </c>
      <c r="N211" s="262" t="s">
        <v>41</v>
      </c>
      <c r="O211" s="87"/>
      <c r="P211" s="221">
        <f>O211*H211</f>
        <v>0</v>
      </c>
      <c r="Q211" s="221">
        <v>0.00059999999999999995</v>
      </c>
      <c r="R211" s="221">
        <f>Q211*H211</f>
        <v>0.0047999999999999996</v>
      </c>
      <c r="S211" s="221">
        <v>0</v>
      </c>
      <c r="T211" s="222">
        <f>S211*H211</f>
        <v>0</v>
      </c>
      <c r="U211" s="34"/>
      <c r="V211" s="34"/>
      <c r="W211" s="34"/>
      <c r="X211" s="34"/>
      <c r="Y211" s="34"/>
      <c r="Z211" s="34"/>
      <c r="AA211" s="34"/>
      <c r="AB211" s="34"/>
      <c r="AC211" s="34"/>
      <c r="AD211" s="34"/>
      <c r="AE211" s="34"/>
      <c r="AR211" s="223" t="s">
        <v>240</v>
      </c>
      <c r="AT211" s="223" t="s">
        <v>237</v>
      </c>
      <c r="AU211" s="223" t="s">
        <v>76</v>
      </c>
      <c r="AY211" s="13" t="s">
        <v>197</v>
      </c>
      <c r="BE211" s="224">
        <f>IF(N211="základní",J211,0)</f>
        <v>0</v>
      </c>
      <c r="BF211" s="224">
        <f>IF(N211="snížená",J211,0)</f>
        <v>0</v>
      </c>
      <c r="BG211" s="224">
        <f>IF(N211="zákl. přenesená",J211,0)</f>
        <v>0</v>
      </c>
      <c r="BH211" s="224">
        <f>IF(N211="sníž. přenesená",J211,0)</f>
        <v>0</v>
      </c>
      <c r="BI211" s="224">
        <f>IF(N211="nulová",J211,0)</f>
        <v>0</v>
      </c>
      <c r="BJ211" s="13" t="s">
        <v>83</v>
      </c>
      <c r="BK211" s="224">
        <f>ROUND(I211*H211,2)</f>
        <v>0</v>
      </c>
      <c r="BL211" s="13" t="s">
        <v>240</v>
      </c>
      <c r="BM211" s="223" t="s">
        <v>1557</v>
      </c>
    </row>
    <row r="212" s="2" customFormat="1">
      <c r="A212" s="34"/>
      <c r="B212" s="35"/>
      <c r="C212" s="36"/>
      <c r="D212" s="225" t="s">
        <v>199</v>
      </c>
      <c r="E212" s="36"/>
      <c r="F212" s="226" t="s">
        <v>1556</v>
      </c>
      <c r="G212" s="36"/>
      <c r="H212" s="36"/>
      <c r="I212" s="150"/>
      <c r="J212" s="36"/>
      <c r="K212" s="36"/>
      <c r="L212" s="40"/>
      <c r="M212" s="227"/>
      <c r="N212" s="228"/>
      <c r="O212" s="87"/>
      <c r="P212" s="87"/>
      <c r="Q212" s="87"/>
      <c r="R212" s="87"/>
      <c r="S212" s="87"/>
      <c r="T212" s="88"/>
      <c r="U212" s="34"/>
      <c r="V212" s="34"/>
      <c r="W212" s="34"/>
      <c r="X212" s="34"/>
      <c r="Y212" s="34"/>
      <c r="Z212" s="34"/>
      <c r="AA212" s="34"/>
      <c r="AB212" s="34"/>
      <c r="AC212" s="34"/>
      <c r="AD212" s="34"/>
      <c r="AE212" s="34"/>
      <c r="AT212" s="13" t="s">
        <v>199</v>
      </c>
      <c r="AU212" s="13" t="s">
        <v>76</v>
      </c>
    </row>
    <row r="213" s="2" customFormat="1" ht="16.5" customHeight="1">
      <c r="A213" s="34"/>
      <c r="B213" s="35"/>
      <c r="C213" s="252" t="s">
        <v>358</v>
      </c>
      <c r="D213" s="252" t="s">
        <v>237</v>
      </c>
      <c r="E213" s="253" t="s">
        <v>793</v>
      </c>
      <c r="F213" s="254" t="s">
        <v>794</v>
      </c>
      <c r="G213" s="255" t="s">
        <v>209</v>
      </c>
      <c r="H213" s="256">
        <v>8</v>
      </c>
      <c r="I213" s="257"/>
      <c r="J213" s="258">
        <f>ROUND(I213*H213,2)</f>
        <v>0</v>
      </c>
      <c r="K213" s="259"/>
      <c r="L213" s="260"/>
      <c r="M213" s="261" t="s">
        <v>1</v>
      </c>
      <c r="N213" s="262" t="s">
        <v>41</v>
      </c>
      <c r="O213" s="87"/>
      <c r="P213" s="221">
        <f>O213*H213</f>
        <v>0</v>
      </c>
      <c r="Q213" s="221">
        <v>0.00014999999999999999</v>
      </c>
      <c r="R213" s="221">
        <f>Q213*H213</f>
        <v>0.0011999999999999999</v>
      </c>
      <c r="S213" s="221">
        <v>0</v>
      </c>
      <c r="T213" s="222">
        <f>S213*H213</f>
        <v>0</v>
      </c>
      <c r="U213" s="34"/>
      <c r="V213" s="34"/>
      <c r="W213" s="34"/>
      <c r="X213" s="34"/>
      <c r="Y213" s="34"/>
      <c r="Z213" s="34"/>
      <c r="AA213" s="34"/>
      <c r="AB213" s="34"/>
      <c r="AC213" s="34"/>
      <c r="AD213" s="34"/>
      <c r="AE213" s="34"/>
      <c r="AR213" s="223" t="s">
        <v>240</v>
      </c>
      <c r="AT213" s="223" t="s">
        <v>237</v>
      </c>
      <c r="AU213" s="223" t="s">
        <v>76</v>
      </c>
      <c r="AY213" s="13" t="s">
        <v>197</v>
      </c>
      <c r="BE213" s="224">
        <f>IF(N213="základní",J213,0)</f>
        <v>0</v>
      </c>
      <c r="BF213" s="224">
        <f>IF(N213="snížená",J213,0)</f>
        <v>0</v>
      </c>
      <c r="BG213" s="224">
        <f>IF(N213="zákl. přenesená",J213,0)</f>
        <v>0</v>
      </c>
      <c r="BH213" s="224">
        <f>IF(N213="sníž. přenesená",J213,0)</f>
        <v>0</v>
      </c>
      <c r="BI213" s="224">
        <f>IF(N213="nulová",J213,0)</f>
        <v>0</v>
      </c>
      <c r="BJ213" s="13" t="s">
        <v>83</v>
      </c>
      <c r="BK213" s="224">
        <f>ROUND(I213*H213,2)</f>
        <v>0</v>
      </c>
      <c r="BL213" s="13" t="s">
        <v>240</v>
      </c>
      <c r="BM213" s="223" t="s">
        <v>1558</v>
      </c>
    </row>
    <row r="214" s="2" customFormat="1">
      <c r="A214" s="34"/>
      <c r="B214" s="35"/>
      <c r="C214" s="36"/>
      <c r="D214" s="225" t="s">
        <v>199</v>
      </c>
      <c r="E214" s="36"/>
      <c r="F214" s="226" t="s">
        <v>794</v>
      </c>
      <c r="G214" s="36"/>
      <c r="H214" s="36"/>
      <c r="I214" s="150"/>
      <c r="J214" s="36"/>
      <c r="K214" s="36"/>
      <c r="L214" s="40"/>
      <c r="M214" s="227"/>
      <c r="N214" s="228"/>
      <c r="O214" s="87"/>
      <c r="P214" s="87"/>
      <c r="Q214" s="87"/>
      <c r="R214" s="87"/>
      <c r="S214" s="87"/>
      <c r="T214" s="88"/>
      <c r="U214" s="34"/>
      <c r="V214" s="34"/>
      <c r="W214" s="34"/>
      <c r="X214" s="34"/>
      <c r="Y214" s="34"/>
      <c r="Z214" s="34"/>
      <c r="AA214" s="34"/>
      <c r="AB214" s="34"/>
      <c r="AC214" s="34"/>
      <c r="AD214" s="34"/>
      <c r="AE214" s="34"/>
      <c r="AT214" s="13" t="s">
        <v>199</v>
      </c>
      <c r="AU214" s="13" t="s">
        <v>76</v>
      </c>
    </row>
    <row r="215" s="2" customFormat="1" ht="16.5" customHeight="1">
      <c r="A215" s="34"/>
      <c r="B215" s="35"/>
      <c r="C215" s="211" t="s">
        <v>364</v>
      </c>
      <c r="D215" s="211" t="s">
        <v>192</v>
      </c>
      <c r="E215" s="212" t="s">
        <v>1559</v>
      </c>
      <c r="F215" s="213" t="s">
        <v>1560</v>
      </c>
      <c r="G215" s="214" t="s">
        <v>195</v>
      </c>
      <c r="H215" s="215">
        <v>46.899999999999999</v>
      </c>
      <c r="I215" s="216"/>
      <c r="J215" s="217">
        <f>ROUND(I215*H215,2)</f>
        <v>0</v>
      </c>
      <c r="K215" s="218"/>
      <c r="L215" s="40"/>
      <c r="M215" s="219" t="s">
        <v>1</v>
      </c>
      <c r="N215" s="220" t="s">
        <v>41</v>
      </c>
      <c r="O215" s="87"/>
      <c r="P215" s="221">
        <f>O215*H215</f>
        <v>0</v>
      </c>
      <c r="Q215" s="221">
        <v>0</v>
      </c>
      <c r="R215" s="221">
        <f>Q215*H215</f>
        <v>0</v>
      </c>
      <c r="S215" s="221">
        <v>0</v>
      </c>
      <c r="T215" s="222">
        <f>S215*H215</f>
        <v>0</v>
      </c>
      <c r="U215" s="34"/>
      <c r="V215" s="34"/>
      <c r="W215" s="34"/>
      <c r="X215" s="34"/>
      <c r="Y215" s="34"/>
      <c r="Z215" s="34"/>
      <c r="AA215" s="34"/>
      <c r="AB215" s="34"/>
      <c r="AC215" s="34"/>
      <c r="AD215" s="34"/>
      <c r="AE215" s="34"/>
      <c r="AR215" s="223" t="s">
        <v>196</v>
      </c>
      <c r="AT215" s="223" t="s">
        <v>192</v>
      </c>
      <c r="AU215" s="223" t="s">
        <v>76</v>
      </c>
      <c r="AY215" s="13" t="s">
        <v>197</v>
      </c>
      <c r="BE215" s="224">
        <f>IF(N215="základní",J215,0)</f>
        <v>0</v>
      </c>
      <c r="BF215" s="224">
        <f>IF(N215="snížená",J215,0)</f>
        <v>0</v>
      </c>
      <c r="BG215" s="224">
        <f>IF(N215="zákl. přenesená",J215,0)</f>
        <v>0</v>
      </c>
      <c r="BH215" s="224">
        <f>IF(N215="sníž. přenesená",J215,0)</f>
        <v>0</v>
      </c>
      <c r="BI215" s="224">
        <f>IF(N215="nulová",J215,0)</f>
        <v>0</v>
      </c>
      <c r="BJ215" s="13" t="s">
        <v>83</v>
      </c>
      <c r="BK215" s="224">
        <f>ROUND(I215*H215,2)</f>
        <v>0</v>
      </c>
      <c r="BL215" s="13" t="s">
        <v>196</v>
      </c>
      <c r="BM215" s="223" t="s">
        <v>1561</v>
      </c>
    </row>
    <row r="216" s="2" customFormat="1">
      <c r="A216" s="34"/>
      <c r="B216" s="35"/>
      <c r="C216" s="36"/>
      <c r="D216" s="225" t="s">
        <v>199</v>
      </c>
      <c r="E216" s="36"/>
      <c r="F216" s="226" t="s">
        <v>1562</v>
      </c>
      <c r="G216" s="36"/>
      <c r="H216" s="36"/>
      <c r="I216" s="150"/>
      <c r="J216" s="36"/>
      <c r="K216" s="36"/>
      <c r="L216" s="40"/>
      <c r="M216" s="227"/>
      <c r="N216" s="228"/>
      <c r="O216" s="87"/>
      <c r="P216" s="87"/>
      <c r="Q216" s="87"/>
      <c r="R216" s="87"/>
      <c r="S216" s="87"/>
      <c r="T216" s="88"/>
      <c r="U216" s="34"/>
      <c r="V216" s="34"/>
      <c r="W216" s="34"/>
      <c r="X216" s="34"/>
      <c r="Y216" s="34"/>
      <c r="Z216" s="34"/>
      <c r="AA216" s="34"/>
      <c r="AB216" s="34"/>
      <c r="AC216" s="34"/>
      <c r="AD216" s="34"/>
      <c r="AE216" s="34"/>
      <c r="AT216" s="13" t="s">
        <v>199</v>
      </c>
      <c r="AU216" s="13" t="s">
        <v>76</v>
      </c>
    </row>
    <row r="217" s="2" customFormat="1">
      <c r="A217" s="34"/>
      <c r="B217" s="35"/>
      <c r="C217" s="36"/>
      <c r="D217" s="225" t="s">
        <v>340</v>
      </c>
      <c r="E217" s="36"/>
      <c r="F217" s="229" t="s">
        <v>770</v>
      </c>
      <c r="G217" s="36"/>
      <c r="H217" s="36"/>
      <c r="I217" s="150"/>
      <c r="J217" s="36"/>
      <c r="K217" s="36"/>
      <c r="L217" s="40"/>
      <c r="M217" s="227"/>
      <c r="N217" s="228"/>
      <c r="O217" s="87"/>
      <c r="P217" s="87"/>
      <c r="Q217" s="87"/>
      <c r="R217" s="87"/>
      <c r="S217" s="87"/>
      <c r="T217" s="88"/>
      <c r="U217" s="34"/>
      <c r="V217" s="34"/>
      <c r="W217" s="34"/>
      <c r="X217" s="34"/>
      <c r="Y217" s="34"/>
      <c r="Z217" s="34"/>
      <c r="AA217" s="34"/>
      <c r="AB217" s="34"/>
      <c r="AC217" s="34"/>
      <c r="AD217" s="34"/>
      <c r="AE217" s="34"/>
      <c r="AT217" s="13" t="s">
        <v>340</v>
      </c>
      <c r="AU217" s="13" t="s">
        <v>76</v>
      </c>
    </row>
    <row r="218" s="2" customFormat="1" ht="16.5" customHeight="1">
      <c r="A218" s="34"/>
      <c r="B218" s="35"/>
      <c r="C218" s="211" t="s">
        <v>369</v>
      </c>
      <c r="D218" s="211" t="s">
        <v>192</v>
      </c>
      <c r="E218" s="212" t="s">
        <v>818</v>
      </c>
      <c r="F218" s="213" t="s">
        <v>819</v>
      </c>
      <c r="G218" s="214" t="s">
        <v>361</v>
      </c>
      <c r="H218" s="215">
        <v>8</v>
      </c>
      <c r="I218" s="216"/>
      <c r="J218" s="217">
        <f>ROUND(I218*H218,2)</f>
        <v>0</v>
      </c>
      <c r="K218" s="218"/>
      <c r="L218" s="40"/>
      <c r="M218" s="219" t="s">
        <v>1</v>
      </c>
      <c r="N218" s="220" t="s">
        <v>41</v>
      </c>
      <c r="O218" s="87"/>
      <c r="P218" s="221">
        <f>O218*H218</f>
        <v>0</v>
      </c>
      <c r="Q218" s="221">
        <v>0</v>
      </c>
      <c r="R218" s="221">
        <f>Q218*H218</f>
        <v>0</v>
      </c>
      <c r="S218" s="221">
        <v>0</v>
      </c>
      <c r="T218" s="222">
        <f>S218*H218</f>
        <v>0</v>
      </c>
      <c r="U218" s="34"/>
      <c r="V218" s="34"/>
      <c r="W218" s="34"/>
      <c r="X218" s="34"/>
      <c r="Y218" s="34"/>
      <c r="Z218" s="34"/>
      <c r="AA218" s="34"/>
      <c r="AB218" s="34"/>
      <c r="AC218" s="34"/>
      <c r="AD218" s="34"/>
      <c r="AE218" s="34"/>
      <c r="AR218" s="223" t="s">
        <v>196</v>
      </c>
      <c r="AT218" s="223" t="s">
        <v>192</v>
      </c>
      <c r="AU218" s="223" t="s">
        <v>76</v>
      </c>
      <c r="AY218" s="13" t="s">
        <v>197</v>
      </c>
      <c r="BE218" s="224">
        <f>IF(N218="základní",J218,0)</f>
        <v>0</v>
      </c>
      <c r="BF218" s="224">
        <f>IF(N218="snížená",J218,0)</f>
        <v>0</v>
      </c>
      <c r="BG218" s="224">
        <f>IF(N218="zákl. přenesená",J218,0)</f>
        <v>0</v>
      </c>
      <c r="BH218" s="224">
        <f>IF(N218="sníž. přenesená",J218,0)</f>
        <v>0</v>
      </c>
      <c r="BI218" s="224">
        <f>IF(N218="nulová",J218,0)</f>
        <v>0</v>
      </c>
      <c r="BJ218" s="13" t="s">
        <v>83</v>
      </c>
      <c r="BK218" s="224">
        <f>ROUND(I218*H218,2)</f>
        <v>0</v>
      </c>
      <c r="BL218" s="13" t="s">
        <v>196</v>
      </c>
      <c r="BM218" s="223" t="s">
        <v>1563</v>
      </c>
    </row>
    <row r="219" s="2" customFormat="1">
      <c r="A219" s="34"/>
      <c r="B219" s="35"/>
      <c r="C219" s="36"/>
      <c r="D219" s="225" t="s">
        <v>199</v>
      </c>
      <c r="E219" s="36"/>
      <c r="F219" s="226" t="s">
        <v>821</v>
      </c>
      <c r="G219" s="36"/>
      <c r="H219" s="36"/>
      <c r="I219" s="150"/>
      <c r="J219" s="36"/>
      <c r="K219" s="36"/>
      <c r="L219" s="40"/>
      <c r="M219" s="227"/>
      <c r="N219" s="228"/>
      <c r="O219" s="87"/>
      <c r="P219" s="87"/>
      <c r="Q219" s="87"/>
      <c r="R219" s="87"/>
      <c r="S219" s="87"/>
      <c r="T219" s="88"/>
      <c r="U219" s="34"/>
      <c r="V219" s="34"/>
      <c r="W219" s="34"/>
      <c r="X219" s="34"/>
      <c r="Y219" s="34"/>
      <c r="Z219" s="34"/>
      <c r="AA219" s="34"/>
      <c r="AB219" s="34"/>
      <c r="AC219" s="34"/>
      <c r="AD219" s="34"/>
      <c r="AE219" s="34"/>
      <c r="AT219" s="13" t="s">
        <v>199</v>
      </c>
      <c r="AU219" s="13" t="s">
        <v>76</v>
      </c>
    </row>
    <row r="220" s="2" customFormat="1">
      <c r="A220" s="34"/>
      <c r="B220" s="35"/>
      <c r="C220" s="36"/>
      <c r="D220" s="225" t="s">
        <v>340</v>
      </c>
      <c r="E220" s="36"/>
      <c r="F220" s="229" t="s">
        <v>822</v>
      </c>
      <c r="G220" s="36"/>
      <c r="H220" s="36"/>
      <c r="I220" s="150"/>
      <c r="J220" s="36"/>
      <c r="K220" s="36"/>
      <c r="L220" s="40"/>
      <c r="M220" s="227"/>
      <c r="N220" s="228"/>
      <c r="O220" s="87"/>
      <c r="P220" s="87"/>
      <c r="Q220" s="87"/>
      <c r="R220" s="87"/>
      <c r="S220" s="87"/>
      <c r="T220" s="88"/>
      <c r="U220" s="34"/>
      <c r="V220" s="34"/>
      <c r="W220" s="34"/>
      <c r="X220" s="34"/>
      <c r="Y220" s="34"/>
      <c r="Z220" s="34"/>
      <c r="AA220" s="34"/>
      <c r="AB220" s="34"/>
      <c r="AC220" s="34"/>
      <c r="AD220" s="34"/>
      <c r="AE220" s="34"/>
      <c r="AT220" s="13" t="s">
        <v>340</v>
      </c>
      <c r="AU220" s="13" t="s">
        <v>76</v>
      </c>
    </row>
    <row r="221" s="2" customFormat="1" ht="16.5" customHeight="1">
      <c r="A221" s="34"/>
      <c r="B221" s="35"/>
      <c r="C221" s="211" t="s">
        <v>375</v>
      </c>
      <c r="D221" s="211" t="s">
        <v>192</v>
      </c>
      <c r="E221" s="212" t="s">
        <v>1018</v>
      </c>
      <c r="F221" s="213" t="s">
        <v>1019</v>
      </c>
      <c r="G221" s="214" t="s">
        <v>361</v>
      </c>
      <c r="H221" s="215">
        <v>4</v>
      </c>
      <c r="I221" s="216"/>
      <c r="J221" s="217">
        <f>ROUND(I221*H221,2)</f>
        <v>0</v>
      </c>
      <c r="K221" s="218"/>
      <c r="L221" s="40"/>
      <c r="M221" s="219" t="s">
        <v>1</v>
      </c>
      <c r="N221" s="220" t="s">
        <v>41</v>
      </c>
      <c r="O221" s="87"/>
      <c r="P221" s="221">
        <f>O221*H221</f>
        <v>0</v>
      </c>
      <c r="Q221" s="221">
        <v>0</v>
      </c>
      <c r="R221" s="221">
        <f>Q221*H221</f>
        <v>0</v>
      </c>
      <c r="S221" s="221">
        <v>0</v>
      </c>
      <c r="T221" s="222">
        <f>S221*H221</f>
        <v>0</v>
      </c>
      <c r="U221" s="34"/>
      <c r="V221" s="34"/>
      <c r="W221" s="34"/>
      <c r="X221" s="34"/>
      <c r="Y221" s="34"/>
      <c r="Z221" s="34"/>
      <c r="AA221" s="34"/>
      <c r="AB221" s="34"/>
      <c r="AC221" s="34"/>
      <c r="AD221" s="34"/>
      <c r="AE221" s="34"/>
      <c r="AR221" s="223" t="s">
        <v>196</v>
      </c>
      <c r="AT221" s="223" t="s">
        <v>192</v>
      </c>
      <c r="AU221" s="223" t="s">
        <v>76</v>
      </c>
      <c r="AY221" s="13" t="s">
        <v>197</v>
      </c>
      <c r="BE221" s="224">
        <f>IF(N221="základní",J221,0)</f>
        <v>0</v>
      </c>
      <c r="BF221" s="224">
        <f>IF(N221="snížená",J221,0)</f>
        <v>0</v>
      </c>
      <c r="BG221" s="224">
        <f>IF(N221="zákl. přenesená",J221,0)</f>
        <v>0</v>
      </c>
      <c r="BH221" s="224">
        <f>IF(N221="sníž. přenesená",J221,0)</f>
        <v>0</v>
      </c>
      <c r="BI221" s="224">
        <f>IF(N221="nulová",J221,0)</f>
        <v>0</v>
      </c>
      <c r="BJ221" s="13" t="s">
        <v>83</v>
      </c>
      <c r="BK221" s="224">
        <f>ROUND(I221*H221,2)</f>
        <v>0</v>
      </c>
      <c r="BL221" s="13" t="s">
        <v>196</v>
      </c>
      <c r="BM221" s="223" t="s">
        <v>1564</v>
      </c>
    </row>
    <row r="222" s="2" customFormat="1">
      <c r="A222" s="34"/>
      <c r="B222" s="35"/>
      <c r="C222" s="36"/>
      <c r="D222" s="225" t="s">
        <v>199</v>
      </c>
      <c r="E222" s="36"/>
      <c r="F222" s="226" t="s">
        <v>1021</v>
      </c>
      <c r="G222" s="36"/>
      <c r="H222" s="36"/>
      <c r="I222" s="150"/>
      <c r="J222" s="36"/>
      <c r="K222" s="36"/>
      <c r="L222" s="40"/>
      <c r="M222" s="227"/>
      <c r="N222" s="228"/>
      <c r="O222" s="87"/>
      <c r="P222" s="87"/>
      <c r="Q222" s="87"/>
      <c r="R222" s="87"/>
      <c r="S222" s="87"/>
      <c r="T222" s="88"/>
      <c r="U222" s="34"/>
      <c r="V222" s="34"/>
      <c r="W222" s="34"/>
      <c r="X222" s="34"/>
      <c r="Y222" s="34"/>
      <c r="Z222" s="34"/>
      <c r="AA222" s="34"/>
      <c r="AB222" s="34"/>
      <c r="AC222" s="34"/>
      <c r="AD222" s="34"/>
      <c r="AE222" s="34"/>
      <c r="AT222" s="13" t="s">
        <v>199</v>
      </c>
      <c r="AU222" s="13" t="s">
        <v>76</v>
      </c>
    </row>
    <row r="223" s="2" customFormat="1">
      <c r="A223" s="34"/>
      <c r="B223" s="35"/>
      <c r="C223" s="36"/>
      <c r="D223" s="225" t="s">
        <v>340</v>
      </c>
      <c r="E223" s="36"/>
      <c r="F223" s="229" t="s">
        <v>1022</v>
      </c>
      <c r="G223" s="36"/>
      <c r="H223" s="36"/>
      <c r="I223" s="150"/>
      <c r="J223" s="36"/>
      <c r="K223" s="36"/>
      <c r="L223" s="40"/>
      <c r="M223" s="227"/>
      <c r="N223" s="228"/>
      <c r="O223" s="87"/>
      <c r="P223" s="87"/>
      <c r="Q223" s="87"/>
      <c r="R223" s="87"/>
      <c r="S223" s="87"/>
      <c r="T223" s="88"/>
      <c r="U223" s="34"/>
      <c r="V223" s="34"/>
      <c r="W223" s="34"/>
      <c r="X223" s="34"/>
      <c r="Y223" s="34"/>
      <c r="Z223" s="34"/>
      <c r="AA223" s="34"/>
      <c r="AB223" s="34"/>
      <c r="AC223" s="34"/>
      <c r="AD223" s="34"/>
      <c r="AE223" s="34"/>
      <c r="AT223" s="13" t="s">
        <v>340</v>
      </c>
      <c r="AU223" s="13" t="s">
        <v>76</v>
      </c>
    </row>
    <row r="224" s="2" customFormat="1" ht="16.5" customHeight="1">
      <c r="A224" s="34"/>
      <c r="B224" s="35"/>
      <c r="C224" s="211" t="s">
        <v>380</v>
      </c>
      <c r="D224" s="211" t="s">
        <v>192</v>
      </c>
      <c r="E224" s="212" t="s">
        <v>381</v>
      </c>
      <c r="F224" s="213" t="s">
        <v>382</v>
      </c>
      <c r="G224" s="214" t="s">
        <v>195</v>
      </c>
      <c r="H224" s="215">
        <v>844</v>
      </c>
      <c r="I224" s="216"/>
      <c r="J224" s="217">
        <f>ROUND(I224*H224,2)</f>
        <v>0</v>
      </c>
      <c r="K224" s="218"/>
      <c r="L224" s="40"/>
      <c r="M224" s="219" t="s">
        <v>1</v>
      </c>
      <c r="N224" s="220" t="s">
        <v>41</v>
      </c>
      <c r="O224" s="87"/>
      <c r="P224" s="221">
        <f>O224*H224</f>
        <v>0</v>
      </c>
      <c r="Q224" s="221">
        <v>0</v>
      </c>
      <c r="R224" s="221">
        <f>Q224*H224</f>
        <v>0</v>
      </c>
      <c r="S224" s="221">
        <v>0</v>
      </c>
      <c r="T224" s="222">
        <f>S224*H224</f>
        <v>0</v>
      </c>
      <c r="U224" s="34"/>
      <c r="V224" s="34"/>
      <c r="W224" s="34"/>
      <c r="X224" s="34"/>
      <c r="Y224" s="34"/>
      <c r="Z224" s="34"/>
      <c r="AA224" s="34"/>
      <c r="AB224" s="34"/>
      <c r="AC224" s="34"/>
      <c r="AD224" s="34"/>
      <c r="AE224" s="34"/>
      <c r="AR224" s="223" t="s">
        <v>196</v>
      </c>
      <c r="AT224" s="223" t="s">
        <v>192</v>
      </c>
      <c r="AU224" s="223" t="s">
        <v>76</v>
      </c>
      <c r="AY224" s="13" t="s">
        <v>197</v>
      </c>
      <c r="BE224" s="224">
        <f>IF(N224="základní",J224,0)</f>
        <v>0</v>
      </c>
      <c r="BF224" s="224">
        <f>IF(N224="snížená",J224,0)</f>
        <v>0</v>
      </c>
      <c r="BG224" s="224">
        <f>IF(N224="zákl. přenesená",J224,0)</f>
        <v>0</v>
      </c>
      <c r="BH224" s="224">
        <f>IF(N224="sníž. přenesená",J224,0)</f>
        <v>0</v>
      </c>
      <c r="BI224" s="224">
        <f>IF(N224="nulová",J224,0)</f>
        <v>0</v>
      </c>
      <c r="BJ224" s="13" t="s">
        <v>83</v>
      </c>
      <c r="BK224" s="224">
        <f>ROUND(I224*H224,2)</f>
        <v>0</v>
      </c>
      <c r="BL224" s="13" t="s">
        <v>196</v>
      </c>
      <c r="BM224" s="223" t="s">
        <v>1565</v>
      </c>
    </row>
    <row r="225" s="2" customFormat="1">
      <c r="A225" s="34"/>
      <c r="B225" s="35"/>
      <c r="C225" s="36"/>
      <c r="D225" s="225" t="s">
        <v>199</v>
      </c>
      <c r="E225" s="36"/>
      <c r="F225" s="226" t="s">
        <v>384</v>
      </c>
      <c r="G225" s="36"/>
      <c r="H225" s="36"/>
      <c r="I225" s="150"/>
      <c r="J225" s="36"/>
      <c r="K225" s="36"/>
      <c r="L225" s="40"/>
      <c r="M225" s="227"/>
      <c r="N225" s="228"/>
      <c r="O225" s="87"/>
      <c r="P225" s="87"/>
      <c r="Q225" s="87"/>
      <c r="R225" s="87"/>
      <c r="S225" s="87"/>
      <c r="T225" s="88"/>
      <c r="U225" s="34"/>
      <c r="V225" s="34"/>
      <c r="W225" s="34"/>
      <c r="X225" s="34"/>
      <c r="Y225" s="34"/>
      <c r="Z225" s="34"/>
      <c r="AA225" s="34"/>
      <c r="AB225" s="34"/>
      <c r="AC225" s="34"/>
      <c r="AD225" s="34"/>
      <c r="AE225" s="34"/>
      <c r="AT225" s="13" t="s">
        <v>199</v>
      </c>
      <c r="AU225" s="13" t="s">
        <v>76</v>
      </c>
    </row>
    <row r="226" s="2" customFormat="1">
      <c r="A226" s="34"/>
      <c r="B226" s="35"/>
      <c r="C226" s="36"/>
      <c r="D226" s="225" t="s">
        <v>340</v>
      </c>
      <c r="E226" s="36"/>
      <c r="F226" s="229" t="s">
        <v>385</v>
      </c>
      <c r="G226" s="36"/>
      <c r="H226" s="36"/>
      <c r="I226" s="150"/>
      <c r="J226" s="36"/>
      <c r="K226" s="36"/>
      <c r="L226" s="40"/>
      <c r="M226" s="227"/>
      <c r="N226" s="228"/>
      <c r="O226" s="87"/>
      <c r="P226" s="87"/>
      <c r="Q226" s="87"/>
      <c r="R226" s="87"/>
      <c r="S226" s="87"/>
      <c r="T226" s="88"/>
      <c r="U226" s="34"/>
      <c r="V226" s="34"/>
      <c r="W226" s="34"/>
      <c r="X226" s="34"/>
      <c r="Y226" s="34"/>
      <c r="Z226" s="34"/>
      <c r="AA226" s="34"/>
      <c r="AB226" s="34"/>
      <c r="AC226" s="34"/>
      <c r="AD226" s="34"/>
      <c r="AE226" s="34"/>
      <c r="AT226" s="13" t="s">
        <v>340</v>
      </c>
      <c r="AU226" s="13" t="s">
        <v>76</v>
      </c>
    </row>
    <row r="227" s="10" customFormat="1">
      <c r="A227" s="10"/>
      <c r="B227" s="230"/>
      <c r="C227" s="231"/>
      <c r="D227" s="225" t="s">
        <v>203</v>
      </c>
      <c r="E227" s="232" t="s">
        <v>1</v>
      </c>
      <c r="F227" s="233" t="s">
        <v>1566</v>
      </c>
      <c r="G227" s="231"/>
      <c r="H227" s="234">
        <v>844</v>
      </c>
      <c r="I227" s="235"/>
      <c r="J227" s="231"/>
      <c r="K227" s="231"/>
      <c r="L227" s="236"/>
      <c r="M227" s="237"/>
      <c r="N227" s="238"/>
      <c r="O227" s="238"/>
      <c r="P227" s="238"/>
      <c r="Q227" s="238"/>
      <c r="R227" s="238"/>
      <c r="S227" s="238"/>
      <c r="T227" s="239"/>
      <c r="U227" s="10"/>
      <c r="V227" s="10"/>
      <c r="W227" s="10"/>
      <c r="X227" s="10"/>
      <c r="Y227" s="10"/>
      <c r="Z227" s="10"/>
      <c r="AA227" s="10"/>
      <c r="AB227" s="10"/>
      <c r="AC227" s="10"/>
      <c r="AD227" s="10"/>
      <c r="AE227" s="10"/>
      <c r="AT227" s="240" t="s">
        <v>203</v>
      </c>
      <c r="AU227" s="240" t="s">
        <v>76</v>
      </c>
      <c r="AV227" s="10" t="s">
        <v>85</v>
      </c>
      <c r="AW227" s="10" t="s">
        <v>32</v>
      </c>
      <c r="AX227" s="10" t="s">
        <v>83</v>
      </c>
      <c r="AY227" s="240" t="s">
        <v>197</v>
      </c>
    </row>
    <row r="228" s="2" customFormat="1" ht="16.5" customHeight="1">
      <c r="A228" s="34"/>
      <c r="B228" s="35"/>
      <c r="C228" s="211" t="s">
        <v>386</v>
      </c>
      <c r="D228" s="211" t="s">
        <v>192</v>
      </c>
      <c r="E228" s="212" t="s">
        <v>387</v>
      </c>
      <c r="F228" s="213" t="s">
        <v>388</v>
      </c>
      <c r="G228" s="214" t="s">
        <v>195</v>
      </c>
      <c r="H228" s="215">
        <v>844</v>
      </c>
      <c r="I228" s="216"/>
      <c r="J228" s="217">
        <f>ROUND(I228*H228,2)</f>
        <v>0</v>
      </c>
      <c r="K228" s="218"/>
      <c r="L228" s="40"/>
      <c r="M228" s="219" t="s">
        <v>1</v>
      </c>
      <c r="N228" s="220" t="s">
        <v>41</v>
      </c>
      <c r="O228" s="87"/>
      <c r="P228" s="221">
        <f>O228*H228</f>
        <v>0</v>
      </c>
      <c r="Q228" s="221">
        <v>0</v>
      </c>
      <c r="R228" s="221">
        <f>Q228*H228</f>
        <v>0</v>
      </c>
      <c r="S228" s="221">
        <v>0</v>
      </c>
      <c r="T228" s="222">
        <f>S228*H228</f>
        <v>0</v>
      </c>
      <c r="U228" s="34"/>
      <c r="V228" s="34"/>
      <c r="W228" s="34"/>
      <c r="X228" s="34"/>
      <c r="Y228" s="34"/>
      <c r="Z228" s="34"/>
      <c r="AA228" s="34"/>
      <c r="AB228" s="34"/>
      <c r="AC228" s="34"/>
      <c r="AD228" s="34"/>
      <c r="AE228" s="34"/>
      <c r="AR228" s="223" t="s">
        <v>196</v>
      </c>
      <c r="AT228" s="223" t="s">
        <v>192</v>
      </c>
      <c r="AU228" s="223" t="s">
        <v>76</v>
      </c>
      <c r="AY228" s="13" t="s">
        <v>197</v>
      </c>
      <c r="BE228" s="224">
        <f>IF(N228="základní",J228,0)</f>
        <v>0</v>
      </c>
      <c r="BF228" s="224">
        <f>IF(N228="snížená",J228,0)</f>
        <v>0</v>
      </c>
      <c r="BG228" s="224">
        <f>IF(N228="zákl. přenesená",J228,0)</f>
        <v>0</v>
      </c>
      <c r="BH228" s="224">
        <f>IF(N228="sníž. přenesená",J228,0)</f>
        <v>0</v>
      </c>
      <c r="BI228" s="224">
        <f>IF(N228="nulová",J228,0)</f>
        <v>0</v>
      </c>
      <c r="BJ228" s="13" t="s">
        <v>83</v>
      </c>
      <c r="BK228" s="224">
        <f>ROUND(I228*H228,2)</f>
        <v>0</v>
      </c>
      <c r="BL228" s="13" t="s">
        <v>196</v>
      </c>
      <c r="BM228" s="223" t="s">
        <v>1567</v>
      </c>
    </row>
    <row r="229" s="2" customFormat="1">
      <c r="A229" s="34"/>
      <c r="B229" s="35"/>
      <c r="C229" s="36"/>
      <c r="D229" s="225" t="s">
        <v>199</v>
      </c>
      <c r="E229" s="36"/>
      <c r="F229" s="226" t="s">
        <v>390</v>
      </c>
      <c r="G229" s="36"/>
      <c r="H229" s="36"/>
      <c r="I229" s="150"/>
      <c r="J229" s="36"/>
      <c r="K229" s="36"/>
      <c r="L229" s="40"/>
      <c r="M229" s="227"/>
      <c r="N229" s="228"/>
      <c r="O229" s="87"/>
      <c r="P229" s="87"/>
      <c r="Q229" s="87"/>
      <c r="R229" s="87"/>
      <c r="S229" s="87"/>
      <c r="T229" s="88"/>
      <c r="U229" s="34"/>
      <c r="V229" s="34"/>
      <c r="W229" s="34"/>
      <c r="X229" s="34"/>
      <c r="Y229" s="34"/>
      <c r="Z229" s="34"/>
      <c r="AA229" s="34"/>
      <c r="AB229" s="34"/>
      <c r="AC229" s="34"/>
      <c r="AD229" s="34"/>
      <c r="AE229" s="34"/>
      <c r="AT229" s="13" t="s">
        <v>199</v>
      </c>
      <c r="AU229" s="13" t="s">
        <v>76</v>
      </c>
    </row>
    <row r="230" s="2" customFormat="1">
      <c r="A230" s="34"/>
      <c r="B230" s="35"/>
      <c r="C230" s="36"/>
      <c r="D230" s="225" t="s">
        <v>340</v>
      </c>
      <c r="E230" s="36"/>
      <c r="F230" s="229" t="s">
        <v>385</v>
      </c>
      <c r="G230" s="36"/>
      <c r="H230" s="36"/>
      <c r="I230" s="150"/>
      <c r="J230" s="36"/>
      <c r="K230" s="36"/>
      <c r="L230" s="40"/>
      <c r="M230" s="227"/>
      <c r="N230" s="228"/>
      <c r="O230" s="87"/>
      <c r="P230" s="87"/>
      <c r="Q230" s="87"/>
      <c r="R230" s="87"/>
      <c r="S230" s="87"/>
      <c r="T230" s="88"/>
      <c r="U230" s="34"/>
      <c r="V230" s="34"/>
      <c r="W230" s="34"/>
      <c r="X230" s="34"/>
      <c r="Y230" s="34"/>
      <c r="Z230" s="34"/>
      <c r="AA230" s="34"/>
      <c r="AB230" s="34"/>
      <c r="AC230" s="34"/>
      <c r="AD230" s="34"/>
      <c r="AE230" s="34"/>
      <c r="AT230" s="13" t="s">
        <v>340</v>
      </c>
      <c r="AU230" s="13" t="s">
        <v>76</v>
      </c>
    </row>
    <row r="231" s="10" customFormat="1">
      <c r="A231" s="10"/>
      <c r="B231" s="230"/>
      <c r="C231" s="231"/>
      <c r="D231" s="225" t="s">
        <v>203</v>
      </c>
      <c r="E231" s="232" t="s">
        <v>1</v>
      </c>
      <c r="F231" s="233" t="s">
        <v>1566</v>
      </c>
      <c r="G231" s="231"/>
      <c r="H231" s="234">
        <v>844</v>
      </c>
      <c r="I231" s="235"/>
      <c r="J231" s="231"/>
      <c r="K231" s="231"/>
      <c r="L231" s="236"/>
      <c r="M231" s="237"/>
      <c r="N231" s="238"/>
      <c r="O231" s="238"/>
      <c r="P231" s="238"/>
      <c r="Q231" s="238"/>
      <c r="R231" s="238"/>
      <c r="S231" s="238"/>
      <c r="T231" s="239"/>
      <c r="U231" s="10"/>
      <c r="V231" s="10"/>
      <c r="W231" s="10"/>
      <c r="X231" s="10"/>
      <c r="Y231" s="10"/>
      <c r="Z231" s="10"/>
      <c r="AA231" s="10"/>
      <c r="AB231" s="10"/>
      <c r="AC231" s="10"/>
      <c r="AD231" s="10"/>
      <c r="AE231" s="10"/>
      <c r="AT231" s="240" t="s">
        <v>203</v>
      </c>
      <c r="AU231" s="240" t="s">
        <v>76</v>
      </c>
      <c r="AV231" s="10" t="s">
        <v>85</v>
      </c>
      <c r="AW231" s="10" t="s">
        <v>32</v>
      </c>
      <c r="AX231" s="10" t="s">
        <v>83</v>
      </c>
      <c r="AY231" s="240" t="s">
        <v>197</v>
      </c>
    </row>
    <row r="232" s="2" customFormat="1" ht="16.5" customHeight="1">
      <c r="A232" s="34"/>
      <c r="B232" s="35"/>
      <c r="C232" s="211" t="s">
        <v>391</v>
      </c>
      <c r="D232" s="211" t="s">
        <v>192</v>
      </c>
      <c r="E232" s="212" t="s">
        <v>1412</v>
      </c>
      <c r="F232" s="213" t="s">
        <v>1413</v>
      </c>
      <c r="G232" s="214" t="s">
        <v>209</v>
      </c>
      <c r="H232" s="215">
        <v>14</v>
      </c>
      <c r="I232" s="216"/>
      <c r="J232" s="217">
        <f>ROUND(I232*H232,2)</f>
        <v>0</v>
      </c>
      <c r="K232" s="218"/>
      <c r="L232" s="40"/>
      <c r="M232" s="219" t="s">
        <v>1</v>
      </c>
      <c r="N232" s="220" t="s">
        <v>41</v>
      </c>
      <c r="O232" s="87"/>
      <c r="P232" s="221">
        <f>O232*H232</f>
        <v>0</v>
      </c>
      <c r="Q232" s="221">
        <v>0</v>
      </c>
      <c r="R232" s="221">
        <f>Q232*H232</f>
        <v>0</v>
      </c>
      <c r="S232" s="221">
        <v>0</v>
      </c>
      <c r="T232" s="222">
        <f>S232*H232</f>
        <v>0</v>
      </c>
      <c r="U232" s="34"/>
      <c r="V232" s="34"/>
      <c r="W232" s="34"/>
      <c r="X232" s="34"/>
      <c r="Y232" s="34"/>
      <c r="Z232" s="34"/>
      <c r="AA232" s="34"/>
      <c r="AB232" s="34"/>
      <c r="AC232" s="34"/>
      <c r="AD232" s="34"/>
      <c r="AE232" s="34"/>
      <c r="AR232" s="223" t="s">
        <v>196</v>
      </c>
      <c r="AT232" s="223" t="s">
        <v>192</v>
      </c>
      <c r="AU232" s="223" t="s">
        <v>76</v>
      </c>
      <c r="AY232" s="13" t="s">
        <v>197</v>
      </c>
      <c r="BE232" s="224">
        <f>IF(N232="základní",J232,0)</f>
        <v>0</v>
      </c>
      <c r="BF232" s="224">
        <f>IF(N232="snížená",J232,0)</f>
        <v>0</v>
      </c>
      <c r="BG232" s="224">
        <f>IF(N232="zákl. přenesená",J232,0)</f>
        <v>0</v>
      </c>
      <c r="BH232" s="224">
        <f>IF(N232="sníž. přenesená",J232,0)</f>
        <v>0</v>
      </c>
      <c r="BI232" s="224">
        <f>IF(N232="nulová",J232,0)</f>
        <v>0</v>
      </c>
      <c r="BJ232" s="13" t="s">
        <v>83</v>
      </c>
      <c r="BK232" s="224">
        <f>ROUND(I232*H232,2)</f>
        <v>0</v>
      </c>
      <c r="BL232" s="13" t="s">
        <v>196</v>
      </c>
      <c r="BM232" s="223" t="s">
        <v>1568</v>
      </c>
    </row>
    <row r="233" s="2" customFormat="1">
      <c r="A233" s="34"/>
      <c r="B233" s="35"/>
      <c r="C233" s="36"/>
      <c r="D233" s="225" t="s">
        <v>199</v>
      </c>
      <c r="E233" s="36"/>
      <c r="F233" s="226" t="s">
        <v>1415</v>
      </c>
      <c r="G233" s="36"/>
      <c r="H233" s="36"/>
      <c r="I233" s="150"/>
      <c r="J233" s="36"/>
      <c r="K233" s="36"/>
      <c r="L233" s="40"/>
      <c r="M233" s="227"/>
      <c r="N233" s="228"/>
      <c r="O233" s="87"/>
      <c r="P233" s="87"/>
      <c r="Q233" s="87"/>
      <c r="R233" s="87"/>
      <c r="S233" s="87"/>
      <c r="T233" s="88"/>
      <c r="U233" s="34"/>
      <c r="V233" s="34"/>
      <c r="W233" s="34"/>
      <c r="X233" s="34"/>
      <c r="Y233" s="34"/>
      <c r="Z233" s="34"/>
      <c r="AA233" s="34"/>
      <c r="AB233" s="34"/>
      <c r="AC233" s="34"/>
      <c r="AD233" s="34"/>
      <c r="AE233" s="34"/>
      <c r="AT233" s="13" t="s">
        <v>199</v>
      </c>
      <c r="AU233" s="13" t="s">
        <v>76</v>
      </c>
    </row>
    <row r="234" s="2" customFormat="1">
      <c r="A234" s="34"/>
      <c r="B234" s="35"/>
      <c r="C234" s="36"/>
      <c r="D234" s="225" t="s">
        <v>340</v>
      </c>
      <c r="E234" s="36"/>
      <c r="F234" s="229" t="s">
        <v>1416</v>
      </c>
      <c r="G234" s="36"/>
      <c r="H234" s="36"/>
      <c r="I234" s="150"/>
      <c r="J234" s="36"/>
      <c r="K234" s="36"/>
      <c r="L234" s="40"/>
      <c r="M234" s="227"/>
      <c r="N234" s="228"/>
      <c r="O234" s="87"/>
      <c r="P234" s="87"/>
      <c r="Q234" s="87"/>
      <c r="R234" s="87"/>
      <c r="S234" s="87"/>
      <c r="T234" s="88"/>
      <c r="U234" s="34"/>
      <c r="V234" s="34"/>
      <c r="W234" s="34"/>
      <c r="X234" s="34"/>
      <c r="Y234" s="34"/>
      <c r="Z234" s="34"/>
      <c r="AA234" s="34"/>
      <c r="AB234" s="34"/>
      <c r="AC234" s="34"/>
      <c r="AD234" s="34"/>
      <c r="AE234" s="34"/>
      <c r="AT234" s="13" t="s">
        <v>340</v>
      </c>
      <c r="AU234" s="13" t="s">
        <v>76</v>
      </c>
    </row>
    <row r="235" s="2" customFormat="1" ht="16.5" customHeight="1">
      <c r="A235" s="34"/>
      <c r="B235" s="35"/>
      <c r="C235" s="211" t="s">
        <v>396</v>
      </c>
      <c r="D235" s="211" t="s">
        <v>192</v>
      </c>
      <c r="E235" s="212" t="s">
        <v>1417</v>
      </c>
      <c r="F235" s="213" t="s">
        <v>1418</v>
      </c>
      <c r="G235" s="214" t="s">
        <v>209</v>
      </c>
      <c r="H235" s="215">
        <v>10</v>
      </c>
      <c r="I235" s="216"/>
      <c r="J235" s="217">
        <f>ROUND(I235*H235,2)</f>
        <v>0</v>
      </c>
      <c r="K235" s="218"/>
      <c r="L235" s="40"/>
      <c r="M235" s="219" t="s">
        <v>1</v>
      </c>
      <c r="N235" s="220" t="s">
        <v>41</v>
      </c>
      <c r="O235" s="87"/>
      <c r="P235" s="221">
        <f>O235*H235</f>
        <v>0</v>
      </c>
      <c r="Q235" s="221">
        <v>0</v>
      </c>
      <c r="R235" s="221">
        <f>Q235*H235</f>
        <v>0</v>
      </c>
      <c r="S235" s="221">
        <v>0</v>
      </c>
      <c r="T235" s="222">
        <f>S235*H235</f>
        <v>0</v>
      </c>
      <c r="U235" s="34"/>
      <c r="V235" s="34"/>
      <c r="W235" s="34"/>
      <c r="X235" s="34"/>
      <c r="Y235" s="34"/>
      <c r="Z235" s="34"/>
      <c r="AA235" s="34"/>
      <c r="AB235" s="34"/>
      <c r="AC235" s="34"/>
      <c r="AD235" s="34"/>
      <c r="AE235" s="34"/>
      <c r="AR235" s="223" t="s">
        <v>196</v>
      </c>
      <c r="AT235" s="223" t="s">
        <v>192</v>
      </c>
      <c r="AU235" s="223" t="s">
        <v>76</v>
      </c>
      <c r="AY235" s="13" t="s">
        <v>197</v>
      </c>
      <c r="BE235" s="224">
        <f>IF(N235="základní",J235,0)</f>
        <v>0</v>
      </c>
      <c r="BF235" s="224">
        <f>IF(N235="snížená",J235,0)</f>
        <v>0</v>
      </c>
      <c r="BG235" s="224">
        <f>IF(N235="zákl. přenesená",J235,0)</f>
        <v>0</v>
      </c>
      <c r="BH235" s="224">
        <f>IF(N235="sníž. přenesená",J235,0)</f>
        <v>0</v>
      </c>
      <c r="BI235" s="224">
        <f>IF(N235="nulová",J235,0)</f>
        <v>0</v>
      </c>
      <c r="BJ235" s="13" t="s">
        <v>83</v>
      </c>
      <c r="BK235" s="224">
        <f>ROUND(I235*H235,2)</f>
        <v>0</v>
      </c>
      <c r="BL235" s="13" t="s">
        <v>196</v>
      </c>
      <c r="BM235" s="223" t="s">
        <v>1569</v>
      </c>
    </row>
    <row r="236" s="2" customFormat="1">
      <c r="A236" s="34"/>
      <c r="B236" s="35"/>
      <c r="C236" s="36"/>
      <c r="D236" s="225" t="s">
        <v>199</v>
      </c>
      <c r="E236" s="36"/>
      <c r="F236" s="226" t="s">
        <v>1420</v>
      </c>
      <c r="G236" s="36"/>
      <c r="H236" s="36"/>
      <c r="I236" s="150"/>
      <c r="J236" s="36"/>
      <c r="K236" s="36"/>
      <c r="L236" s="40"/>
      <c r="M236" s="227"/>
      <c r="N236" s="228"/>
      <c r="O236" s="87"/>
      <c r="P236" s="87"/>
      <c r="Q236" s="87"/>
      <c r="R236" s="87"/>
      <c r="S236" s="87"/>
      <c r="T236" s="88"/>
      <c r="U236" s="34"/>
      <c r="V236" s="34"/>
      <c r="W236" s="34"/>
      <c r="X236" s="34"/>
      <c r="Y236" s="34"/>
      <c r="Z236" s="34"/>
      <c r="AA236" s="34"/>
      <c r="AB236" s="34"/>
      <c r="AC236" s="34"/>
      <c r="AD236" s="34"/>
      <c r="AE236" s="34"/>
      <c r="AT236" s="13" t="s">
        <v>199</v>
      </c>
      <c r="AU236" s="13" t="s">
        <v>76</v>
      </c>
    </row>
    <row r="237" s="2" customFormat="1">
      <c r="A237" s="34"/>
      <c r="B237" s="35"/>
      <c r="C237" s="36"/>
      <c r="D237" s="225" t="s">
        <v>340</v>
      </c>
      <c r="E237" s="36"/>
      <c r="F237" s="229" t="s">
        <v>1421</v>
      </c>
      <c r="G237" s="36"/>
      <c r="H237" s="36"/>
      <c r="I237" s="150"/>
      <c r="J237" s="36"/>
      <c r="K237" s="36"/>
      <c r="L237" s="40"/>
      <c r="M237" s="227"/>
      <c r="N237" s="228"/>
      <c r="O237" s="87"/>
      <c r="P237" s="87"/>
      <c r="Q237" s="87"/>
      <c r="R237" s="87"/>
      <c r="S237" s="87"/>
      <c r="T237" s="88"/>
      <c r="U237" s="34"/>
      <c r="V237" s="34"/>
      <c r="W237" s="34"/>
      <c r="X237" s="34"/>
      <c r="Y237" s="34"/>
      <c r="Z237" s="34"/>
      <c r="AA237" s="34"/>
      <c r="AB237" s="34"/>
      <c r="AC237" s="34"/>
      <c r="AD237" s="34"/>
      <c r="AE237" s="34"/>
      <c r="AT237" s="13" t="s">
        <v>340</v>
      </c>
      <c r="AU237" s="13" t="s">
        <v>76</v>
      </c>
    </row>
    <row r="238" s="2" customFormat="1" ht="16.5" customHeight="1">
      <c r="A238" s="34"/>
      <c r="B238" s="35"/>
      <c r="C238" s="252" t="s">
        <v>401</v>
      </c>
      <c r="D238" s="252" t="s">
        <v>237</v>
      </c>
      <c r="E238" s="253" t="s">
        <v>1422</v>
      </c>
      <c r="F238" s="254" t="s">
        <v>1423</v>
      </c>
      <c r="G238" s="255" t="s">
        <v>209</v>
      </c>
      <c r="H238" s="256">
        <v>10</v>
      </c>
      <c r="I238" s="257"/>
      <c r="J238" s="258">
        <f>ROUND(I238*H238,2)</f>
        <v>0</v>
      </c>
      <c r="K238" s="259"/>
      <c r="L238" s="260"/>
      <c r="M238" s="261" t="s">
        <v>1</v>
      </c>
      <c r="N238" s="262" t="s">
        <v>41</v>
      </c>
      <c r="O238" s="87"/>
      <c r="P238" s="221">
        <f>O238*H238</f>
        <v>0</v>
      </c>
      <c r="Q238" s="221">
        <v>0.17000000000000001</v>
      </c>
      <c r="R238" s="221">
        <f>Q238*H238</f>
        <v>1.7000000000000002</v>
      </c>
      <c r="S238" s="221">
        <v>0</v>
      </c>
      <c r="T238" s="222">
        <f>S238*H238</f>
        <v>0</v>
      </c>
      <c r="U238" s="34"/>
      <c r="V238" s="34"/>
      <c r="W238" s="34"/>
      <c r="X238" s="34"/>
      <c r="Y238" s="34"/>
      <c r="Z238" s="34"/>
      <c r="AA238" s="34"/>
      <c r="AB238" s="34"/>
      <c r="AC238" s="34"/>
      <c r="AD238" s="34"/>
      <c r="AE238" s="34"/>
      <c r="AR238" s="223" t="s">
        <v>243</v>
      </c>
      <c r="AT238" s="223" t="s">
        <v>237</v>
      </c>
      <c r="AU238" s="223" t="s">
        <v>76</v>
      </c>
      <c r="AY238" s="13" t="s">
        <v>197</v>
      </c>
      <c r="BE238" s="224">
        <f>IF(N238="základní",J238,0)</f>
        <v>0</v>
      </c>
      <c r="BF238" s="224">
        <f>IF(N238="snížená",J238,0)</f>
        <v>0</v>
      </c>
      <c r="BG238" s="224">
        <f>IF(N238="zákl. přenesená",J238,0)</f>
        <v>0</v>
      </c>
      <c r="BH238" s="224">
        <f>IF(N238="sníž. přenesená",J238,0)</f>
        <v>0</v>
      </c>
      <c r="BI238" s="224">
        <f>IF(N238="nulová",J238,0)</f>
        <v>0</v>
      </c>
      <c r="BJ238" s="13" t="s">
        <v>83</v>
      </c>
      <c r="BK238" s="224">
        <f>ROUND(I238*H238,2)</f>
        <v>0</v>
      </c>
      <c r="BL238" s="13" t="s">
        <v>196</v>
      </c>
      <c r="BM238" s="223" t="s">
        <v>1570</v>
      </c>
    </row>
    <row r="239" s="2" customFormat="1">
      <c r="A239" s="34"/>
      <c r="B239" s="35"/>
      <c r="C239" s="36"/>
      <c r="D239" s="225" t="s">
        <v>199</v>
      </c>
      <c r="E239" s="36"/>
      <c r="F239" s="226" t="s">
        <v>1423</v>
      </c>
      <c r="G239" s="36"/>
      <c r="H239" s="36"/>
      <c r="I239" s="150"/>
      <c r="J239" s="36"/>
      <c r="K239" s="36"/>
      <c r="L239" s="40"/>
      <c r="M239" s="227"/>
      <c r="N239" s="228"/>
      <c r="O239" s="87"/>
      <c r="P239" s="87"/>
      <c r="Q239" s="87"/>
      <c r="R239" s="87"/>
      <c r="S239" s="87"/>
      <c r="T239" s="88"/>
      <c r="U239" s="34"/>
      <c r="V239" s="34"/>
      <c r="W239" s="34"/>
      <c r="X239" s="34"/>
      <c r="Y239" s="34"/>
      <c r="Z239" s="34"/>
      <c r="AA239" s="34"/>
      <c r="AB239" s="34"/>
      <c r="AC239" s="34"/>
      <c r="AD239" s="34"/>
      <c r="AE239" s="34"/>
      <c r="AT239" s="13" t="s">
        <v>199</v>
      </c>
      <c r="AU239" s="13" t="s">
        <v>76</v>
      </c>
    </row>
    <row r="240" s="2" customFormat="1" ht="16.5" customHeight="1">
      <c r="A240" s="34"/>
      <c r="B240" s="35"/>
      <c r="C240" s="211" t="s">
        <v>406</v>
      </c>
      <c r="D240" s="211" t="s">
        <v>192</v>
      </c>
      <c r="E240" s="212" t="s">
        <v>1086</v>
      </c>
      <c r="F240" s="213" t="s">
        <v>1087</v>
      </c>
      <c r="G240" s="214" t="s">
        <v>307</v>
      </c>
      <c r="H240" s="215">
        <v>64.739999999999995</v>
      </c>
      <c r="I240" s="216"/>
      <c r="J240" s="217">
        <f>ROUND(I240*H240,2)</f>
        <v>0</v>
      </c>
      <c r="K240" s="218"/>
      <c r="L240" s="40"/>
      <c r="M240" s="219" t="s">
        <v>1</v>
      </c>
      <c r="N240" s="220" t="s">
        <v>41</v>
      </c>
      <c r="O240" s="87"/>
      <c r="P240" s="221">
        <f>O240*H240</f>
        <v>0</v>
      </c>
      <c r="Q240" s="221">
        <v>0</v>
      </c>
      <c r="R240" s="221">
        <f>Q240*H240</f>
        <v>0</v>
      </c>
      <c r="S240" s="221">
        <v>0</v>
      </c>
      <c r="T240" s="222">
        <f>S240*H240</f>
        <v>0</v>
      </c>
      <c r="U240" s="34"/>
      <c r="V240" s="34"/>
      <c r="W240" s="34"/>
      <c r="X240" s="34"/>
      <c r="Y240" s="34"/>
      <c r="Z240" s="34"/>
      <c r="AA240" s="34"/>
      <c r="AB240" s="34"/>
      <c r="AC240" s="34"/>
      <c r="AD240" s="34"/>
      <c r="AE240" s="34"/>
      <c r="AR240" s="223" t="s">
        <v>196</v>
      </c>
      <c r="AT240" s="223" t="s">
        <v>192</v>
      </c>
      <c r="AU240" s="223" t="s">
        <v>76</v>
      </c>
      <c r="AY240" s="13" t="s">
        <v>197</v>
      </c>
      <c r="BE240" s="224">
        <f>IF(N240="základní",J240,0)</f>
        <v>0</v>
      </c>
      <c r="BF240" s="224">
        <f>IF(N240="snížená",J240,0)</f>
        <v>0</v>
      </c>
      <c r="BG240" s="224">
        <f>IF(N240="zákl. přenesená",J240,0)</f>
        <v>0</v>
      </c>
      <c r="BH240" s="224">
        <f>IF(N240="sníž. přenesená",J240,0)</f>
        <v>0</v>
      </c>
      <c r="BI240" s="224">
        <f>IF(N240="nulová",J240,0)</f>
        <v>0</v>
      </c>
      <c r="BJ240" s="13" t="s">
        <v>83</v>
      </c>
      <c r="BK240" s="224">
        <f>ROUND(I240*H240,2)</f>
        <v>0</v>
      </c>
      <c r="BL240" s="13" t="s">
        <v>196</v>
      </c>
      <c r="BM240" s="223" t="s">
        <v>1571</v>
      </c>
    </row>
    <row r="241" s="2" customFormat="1">
      <c r="A241" s="34"/>
      <c r="B241" s="35"/>
      <c r="C241" s="36"/>
      <c r="D241" s="225" t="s">
        <v>199</v>
      </c>
      <c r="E241" s="36"/>
      <c r="F241" s="226" t="s">
        <v>1089</v>
      </c>
      <c r="G241" s="36"/>
      <c r="H241" s="36"/>
      <c r="I241" s="150"/>
      <c r="J241" s="36"/>
      <c r="K241" s="36"/>
      <c r="L241" s="40"/>
      <c r="M241" s="227"/>
      <c r="N241" s="228"/>
      <c r="O241" s="87"/>
      <c r="P241" s="87"/>
      <c r="Q241" s="87"/>
      <c r="R241" s="87"/>
      <c r="S241" s="87"/>
      <c r="T241" s="88"/>
      <c r="U241" s="34"/>
      <c r="V241" s="34"/>
      <c r="W241" s="34"/>
      <c r="X241" s="34"/>
      <c r="Y241" s="34"/>
      <c r="Z241" s="34"/>
      <c r="AA241" s="34"/>
      <c r="AB241" s="34"/>
      <c r="AC241" s="34"/>
      <c r="AD241" s="34"/>
      <c r="AE241" s="34"/>
      <c r="AT241" s="13" t="s">
        <v>199</v>
      </c>
      <c r="AU241" s="13" t="s">
        <v>76</v>
      </c>
    </row>
    <row r="242" s="2" customFormat="1">
      <c r="A242" s="34"/>
      <c r="B242" s="35"/>
      <c r="C242" s="36"/>
      <c r="D242" s="225" t="s">
        <v>340</v>
      </c>
      <c r="E242" s="36"/>
      <c r="F242" s="229" t="s">
        <v>1426</v>
      </c>
      <c r="G242" s="36"/>
      <c r="H242" s="36"/>
      <c r="I242" s="150"/>
      <c r="J242" s="36"/>
      <c r="K242" s="36"/>
      <c r="L242" s="40"/>
      <c r="M242" s="227"/>
      <c r="N242" s="228"/>
      <c r="O242" s="87"/>
      <c r="P242" s="87"/>
      <c r="Q242" s="87"/>
      <c r="R242" s="87"/>
      <c r="S242" s="87"/>
      <c r="T242" s="88"/>
      <c r="U242" s="34"/>
      <c r="V242" s="34"/>
      <c r="W242" s="34"/>
      <c r="X242" s="34"/>
      <c r="Y242" s="34"/>
      <c r="Z242" s="34"/>
      <c r="AA242" s="34"/>
      <c r="AB242" s="34"/>
      <c r="AC242" s="34"/>
      <c r="AD242" s="34"/>
      <c r="AE242" s="34"/>
      <c r="AT242" s="13" t="s">
        <v>340</v>
      </c>
      <c r="AU242" s="13" t="s">
        <v>76</v>
      </c>
    </row>
    <row r="243" s="10" customFormat="1">
      <c r="A243" s="10"/>
      <c r="B243" s="230"/>
      <c r="C243" s="231"/>
      <c r="D243" s="225" t="s">
        <v>203</v>
      </c>
      <c r="E243" s="232" t="s">
        <v>1</v>
      </c>
      <c r="F243" s="233" t="s">
        <v>1572</v>
      </c>
      <c r="G243" s="231"/>
      <c r="H243" s="234">
        <v>64.739999999999995</v>
      </c>
      <c r="I243" s="235"/>
      <c r="J243" s="231"/>
      <c r="K243" s="231"/>
      <c r="L243" s="236"/>
      <c r="M243" s="237"/>
      <c r="N243" s="238"/>
      <c r="O243" s="238"/>
      <c r="P243" s="238"/>
      <c r="Q243" s="238"/>
      <c r="R243" s="238"/>
      <c r="S243" s="238"/>
      <c r="T243" s="239"/>
      <c r="U243" s="10"/>
      <c r="V243" s="10"/>
      <c r="W243" s="10"/>
      <c r="X243" s="10"/>
      <c r="Y243" s="10"/>
      <c r="Z243" s="10"/>
      <c r="AA243" s="10"/>
      <c r="AB243" s="10"/>
      <c r="AC243" s="10"/>
      <c r="AD243" s="10"/>
      <c r="AE243" s="10"/>
      <c r="AT243" s="240" t="s">
        <v>203</v>
      </c>
      <c r="AU243" s="240" t="s">
        <v>76</v>
      </c>
      <c r="AV243" s="10" t="s">
        <v>85</v>
      </c>
      <c r="AW243" s="10" t="s">
        <v>32</v>
      </c>
      <c r="AX243" s="10" t="s">
        <v>83</v>
      </c>
      <c r="AY243" s="240" t="s">
        <v>197</v>
      </c>
    </row>
    <row r="244" s="2" customFormat="1" ht="16.5" customHeight="1">
      <c r="A244" s="34"/>
      <c r="B244" s="35"/>
      <c r="C244" s="211" t="s">
        <v>411</v>
      </c>
      <c r="D244" s="211" t="s">
        <v>192</v>
      </c>
      <c r="E244" s="212" t="s">
        <v>509</v>
      </c>
      <c r="F244" s="213" t="s">
        <v>510</v>
      </c>
      <c r="G244" s="214" t="s">
        <v>307</v>
      </c>
      <c r="H244" s="215">
        <v>0.35999999999999999</v>
      </c>
      <c r="I244" s="216"/>
      <c r="J244" s="217">
        <f>ROUND(I244*H244,2)</f>
        <v>0</v>
      </c>
      <c r="K244" s="218"/>
      <c r="L244" s="40"/>
      <c r="M244" s="219" t="s">
        <v>1</v>
      </c>
      <c r="N244" s="220" t="s">
        <v>41</v>
      </c>
      <c r="O244" s="87"/>
      <c r="P244" s="221">
        <f>O244*H244</f>
        <v>0</v>
      </c>
      <c r="Q244" s="221">
        <v>0</v>
      </c>
      <c r="R244" s="221">
        <f>Q244*H244</f>
        <v>0</v>
      </c>
      <c r="S244" s="221">
        <v>0</v>
      </c>
      <c r="T244" s="222">
        <f>S244*H244</f>
        <v>0</v>
      </c>
      <c r="U244" s="34"/>
      <c r="V244" s="34"/>
      <c r="W244" s="34"/>
      <c r="X244" s="34"/>
      <c r="Y244" s="34"/>
      <c r="Z244" s="34"/>
      <c r="AA244" s="34"/>
      <c r="AB244" s="34"/>
      <c r="AC244" s="34"/>
      <c r="AD244" s="34"/>
      <c r="AE244" s="34"/>
      <c r="AR244" s="223" t="s">
        <v>196</v>
      </c>
      <c r="AT244" s="223" t="s">
        <v>192</v>
      </c>
      <c r="AU244" s="223" t="s">
        <v>76</v>
      </c>
      <c r="AY244" s="13" t="s">
        <v>197</v>
      </c>
      <c r="BE244" s="224">
        <f>IF(N244="základní",J244,0)</f>
        <v>0</v>
      </c>
      <c r="BF244" s="224">
        <f>IF(N244="snížená",J244,0)</f>
        <v>0</v>
      </c>
      <c r="BG244" s="224">
        <f>IF(N244="zákl. přenesená",J244,0)</f>
        <v>0</v>
      </c>
      <c r="BH244" s="224">
        <f>IF(N244="sníž. přenesená",J244,0)</f>
        <v>0</v>
      </c>
      <c r="BI244" s="224">
        <f>IF(N244="nulová",J244,0)</f>
        <v>0</v>
      </c>
      <c r="BJ244" s="13" t="s">
        <v>83</v>
      </c>
      <c r="BK244" s="224">
        <f>ROUND(I244*H244,2)</f>
        <v>0</v>
      </c>
      <c r="BL244" s="13" t="s">
        <v>196</v>
      </c>
      <c r="BM244" s="223" t="s">
        <v>1573</v>
      </c>
    </row>
    <row r="245" s="2" customFormat="1">
      <c r="A245" s="34"/>
      <c r="B245" s="35"/>
      <c r="C245" s="36"/>
      <c r="D245" s="225" t="s">
        <v>199</v>
      </c>
      <c r="E245" s="36"/>
      <c r="F245" s="226" t="s">
        <v>512</v>
      </c>
      <c r="G245" s="36"/>
      <c r="H245" s="36"/>
      <c r="I245" s="150"/>
      <c r="J245" s="36"/>
      <c r="K245" s="36"/>
      <c r="L245" s="40"/>
      <c r="M245" s="227"/>
      <c r="N245" s="228"/>
      <c r="O245" s="87"/>
      <c r="P245" s="87"/>
      <c r="Q245" s="87"/>
      <c r="R245" s="87"/>
      <c r="S245" s="87"/>
      <c r="T245" s="88"/>
      <c r="U245" s="34"/>
      <c r="V245" s="34"/>
      <c r="W245" s="34"/>
      <c r="X245" s="34"/>
      <c r="Y245" s="34"/>
      <c r="Z245" s="34"/>
      <c r="AA245" s="34"/>
      <c r="AB245" s="34"/>
      <c r="AC245" s="34"/>
      <c r="AD245" s="34"/>
      <c r="AE245" s="34"/>
      <c r="AT245" s="13" t="s">
        <v>199</v>
      </c>
      <c r="AU245" s="13" t="s">
        <v>76</v>
      </c>
    </row>
    <row r="246" s="2" customFormat="1">
      <c r="A246" s="34"/>
      <c r="B246" s="35"/>
      <c r="C246" s="36"/>
      <c r="D246" s="225" t="s">
        <v>340</v>
      </c>
      <c r="E246" s="36"/>
      <c r="F246" s="229" t="s">
        <v>1426</v>
      </c>
      <c r="G246" s="36"/>
      <c r="H246" s="36"/>
      <c r="I246" s="150"/>
      <c r="J246" s="36"/>
      <c r="K246" s="36"/>
      <c r="L246" s="40"/>
      <c r="M246" s="227"/>
      <c r="N246" s="228"/>
      <c r="O246" s="87"/>
      <c r="P246" s="87"/>
      <c r="Q246" s="87"/>
      <c r="R246" s="87"/>
      <c r="S246" s="87"/>
      <c r="T246" s="88"/>
      <c r="U246" s="34"/>
      <c r="V246" s="34"/>
      <c r="W246" s="34"/>
      <c r="X246" s="34"/>
      <c r="Y246" s="34"/>
      <c r="Z246" s="34"/>
      <c r="AA246" s="34"/>
      <c r="AB246" s="34"/>
      <c r="AC246" s="34"/>
      <c r="AD246" s="34"/>
      <c r="AE246" s="34"/>
      <c r="AT246" s="13" t="s">
        <v>340</v>
      </c>
      <c r="AU246" s="13" t="s">
        <v>76</v>
      </c>
    </row>
    <row r="247" s="2" customFormat="1" ht="16.5" customHeight="1">
      <c r="A247" s="34"/>
      <c r="B247" s="35"/>
      <c r="C247" s="211" t="s">
        <v>416</v>
      </c>
      <c r="D247" s="211" t="s">
        <v>192</v>
      </c>
      <c r="E247" s="212" t="s">
        <v>501</v>
      </c>
      <c r="F247" s="213" t="s">
        <v>502</v>
      </c>
      <c r="G247" s="214" t="s">
        <v>307</v>
      </c>
      <c r="H247" s="215">
        <v>200.08000000000001</v>
      </c>
      <c r="I247" s="216"/>
      <c r="J247" s="217">
        <f>ROUND(I247*H247,2)</f>
        <v>0</v>
      </c>
      <c r="K247" s="218"/>
      <c r="L247" s="40"/>
      <c r="M247" s="219" t="s">
        <v>1</v>
      </c>
      <c r="N247" s="220" t="s">
        <v>41</v>
      </c>
      <c r="O247" s="87"/>
      <c r="P247" s="221">
        <f>O247*H247</f>
        <v>0</v>
      </c>
      <c r="Q247" s="221">
        <v>0</v>
      </c>
      <c r="R247" s="221">
        <f>Q247*H247</f>
        <v>0</v>
      </c>
      <c r="S247" s="221">
        <v>0</v>
      </c>
      <c r="T247" s="222">
        <f>S247*H247</f>
        <v>0</v>
      </c>
      <c r="U247" s="34"/>
      <c r="V247" s="34"/>
      <c r="W247" s="34"/>
      <c r="X247" s="34"/>
      <c r="Y247" s="34"/>
      <c r="Z247" s="34"/>
      <c r="AA247" s="34"/>
      <c r="AB247" s="34"/>
      <c r="AC247" s="34"/>
      <c r="AD247" s="34"/>
      <c r="AE247" s="34"/>
      <c r="AR247" s="223" t="s">
        <v>196</v>
      </c>
      <c r="AT247" s="223" t="s">
        <v>192</v>
      </c>
      <c r="AU247" s="223" t="s">
        <v>76</v>
      </c>
      <c r="AY247" s="13" t="s">
        <v>197</v>
      </c>
      <c r="BE247" s="224">
        <f>IF(N247="základní",J247,0)</f>
        <v>0</v>
      </c>
      <c r="BF247" s="224">
        <f>IF(N247="snížená",J247,0)</f>
        <v>0</v>
      </c>
      <c r="BG247" s="224">
        <f>IF(N247="zákl. přenesená",J247,0)</f>
        <v>0</v>
      </c>
      <c r="BH247" s="224">
        <f>IF(N247="sníž. přenesená",J247,0)</f>
        <v>0</v>
      </c>
      <c r="BI247" s="224">
        <f>IF(N247="nulová",J247,0)</f>
        <v>0</v>
      </c>
      <c r="BJ247" s="13" t="s">
        <v>83</v>
      </c>
      <c r="BK247" s="224">
        <f>ROUND(I247*H247,2)</f>
        <v>0</v>
      </c>
      <c r="BL247" s="13" t="s">
        <v>196</v>
      </c>
      <c r="BM247" s="223" t="s">
        <v>1574</v>
      </c>
    </row>
    <row r="248" s="2" customFormat="1">
      <c r="A248" s="34"/>
      <c r="B248" s="35"/>
      <c r="C248" s="36"/>
      <c r="D248" s="225" t="s">
        <v>199</v>
      </c>
      <c r="E248" s="36"/>
      <c r="F248" s="226" t="s">
        <v>505</v>
      </c>
      <c r="G248" s="36"/>
      <c r="H248" s="36"/>
      <c r="I248" s="150"/>
      <c r="J248" s="36"/>
      <c r="K248" s="36"/>
      <c r="L248" s="40"/>
      <c r="M248" s="227"/>
      <c r="N248" s="228"/>
      <c r="O248" s="87"/>
      <c r="P248" s="87"/>
      <c r="Q248" s="87"/>
      <c r="R248" s="87"/>
      <c r="S248" s="87"/>
      <c r="T248" s="88"/>
      <c r="U248" s="34"/>
      <c r="V248" s="34"/>
      <c r="W248" s="34"/>
      <c r="X248" s="34"/>
      <c r="Y248" s="34"/>
      <c r="Z248" s="34"/>
      <c r="AA248" s="34"/>
      <c r="AB248" s="34"/>
      <c r="AC248" s="34"/>
      <c r="AD248" s="34"/>
      <c r="AE248" s="34"/>
      <c r="AT248" s="13" t="s">
        <v>199</v>
      </c>
      <c r="AU248" s="13" t="s">
        <v>76</v>
      </c>
    </row>
    <row r="249" s="2" customFormat="1">
      <c r="A249" s="34"/>
      <c r="B249" s="35"/>
      <c r="C249" s="36"/>
      <c r="D249" s="225" t="s">
        <v>340</v>
      </c>
      <c r="E249" s="36"/>
      <c r="F249" s="229" t="s">
        <v>506</v>
      </c>
      <c r="G249" s="36"/>
      <c r="H249" s="36"/>
      <c r="I249" s="150"/>
      <c r="J249" s="36"/>
      <c r="K249" s="36"/>
      <c r="L249" s="40"/>
      <c r="M249" s="227"/>
      <c r="N249" s="228"/>
      <c r="O249" s="87"/>
      <c r="P249" s="87"/>
      <c r="Q249" s="87"/>
      <c r="R249" s="87"/>
      <c r="S249" s="87"/>
      <c r="T249" s="88"/>
      <c r="U249" s="34"/>
      <c r="V249" s="34"/>
      <c r="W249" s="34"/>
      <c r="X249" s="34"/>
      <c r="Y249" s="34"/>
      <c r="Z249" s="34"/>
      <c r="AA249" s="34"/>
      <c r="AB249" s="34"/>
      <c r="AC249" s="34"/>
      <c r="AD249" s="34"/>
      <c r="AE249" s="34"/>
      <c r="AT249" s="13" t="s">
        <v>340</v>
      </c>
      <c r="AU249" s="13" t="s">
        <v>76</v>
      </c>
    </row>
    <row r="250" s="10" customFormat="1">
      <c r="A250" s="10"/>
      <c r="B250" s="230"/>
      <c r="C250" s="231"/>
      <c r="D250" s="225" t="s">
        <v>203</v>
      </c>
      <c r="E250" s="232" t="s">
        <v>1</v>
      </c>
      <c r="F250" s="233" t="s">
        <v>1575</v>
      </c>
      <c r="G250" s="231"/>
      <c r="H250" s="234">
        <v>200.08000000000001</v>
      </c>
      <c r="I250" s="235"/>
      <c r="J250" s="231"/>
      <c r="K250" s="231"/>
      <c r="L250" s="236"/>
      <c r="M250" s="237"/>
      <c r="N250" s="238"/>
      <c r="O250" s="238"/>
      <c r="P250" s="238"/>
      <c r="Q250" s="238"/>
      <c r="R250" s="238"/>
      <c r="S250" s="238"/>
      <c r="T250" s="239"/>
      <c r="U250" s="10"/>
      <c r="V250" s="10"/>
      <c r="W250" s="10"/>
      <c r="X250" s="10"/>
      <c r="Y250" s="10"/>
      <c r="Z250" s="10"/>
      <c r="AA250" s="10"/>
      <c r="AB250" s="10"/>
      <c r="AC250" s="10"/>
      <c r="AD250" s="10"/>
      <c r="AE250" s="10"/>
      <c r="AT250" s="240" t="s">
        <v>203</v>
      </c>
      <c r="AU250" s="240" t="s">
        <v>76</v>
      </c>
      <c r="AV250" s="10" t="s">
        <v>85</v>
      </c>
      <c r="AW250" s="10" t="s">
        <v>32</v>
      </c>
      <c r="AX250" s="10" t="s">
        <v>83</v>
      </c>
      <c r="AY250" s="240" t="s">
        <v>197</v>
      </c>
    </row>
    <row r="251" s="2" customFormat="1" ht="16.5" customHeight="1">
      <c r="A251" s="34"/>
      <c r="B251" s="35"/>
      <c r="C251" s="211" t="s">
        <v>421</v>
      </c>
      <c r="D251" s="211" t="s">
        <v>192</v>
      </c>
      <c r="E251" s="212" t="s">
        <v>1078</v>
      </c>
      <c r="F251" s="213" t="s">
        <v>1079</v>
      </c>
      <c r="G251" s="214" t="s">
        <v>307</v>
      </c>
      <c r="H251" s="215">
        <v>670.779</v>
      </c>
      <c r="I251" s="216"/>
      <c r="J251" s="217">
        <f>ROUND(I251*H251,2)</f>
        <v>0</v>
      </c>
      <c r="K251" s="218"/>
      <c r="L251" s="40"/>
      <c r="M251" s="219" t="s">
        <v>1</v>
      </c>
      <c r="N251" s="220" t="s">
        <v>41</v>
      </c>
      <c r="O251" s="87"/>
      <c r="P251" s="221">
        <f>O251*H251</f>
        <v>0</v>
      </c>
      <c r="Q251" s="221">
        <v>0</v>
      </c>
      <c r="R251" s="221">
        <f>Q251*H251</f>
        <v>0</v>
      </c>
      <c r="S251" s="221">
        <v>0</v>
      </c>
      <c r="T251" s="222">
        <f>S251*H251</f>
        <v>0</v>
      </c>
      <c r="U251" s="34"/>
      <c r="V251" s="34"/>
      <c r="W251" s="34"/>
      <c r="X251" s="34"/>
      <c r="Y251" s="34"/>
      <c r="Z251" s="34"/>
      <c r="AA251" s="34"/>
      <c r="AB251" s="34"/>
      <c r="AC251" s="34"/>
      <c r="AD251" s="34"/>
      <c r="AE251" s="34"/>
      <c r="AR251" s="223" t="s">
        <v>196</v>
      </c>
      <c r="AT251" s="223" t="s">
        <v>192</v>
      </c>
      <c r="AU251" s="223" t="s">
        <v>76</v>
      </c>
      <c r="AY251" s="13" t="s">
        <v>197</v>
      </c>
      <c r="BE251" s="224">
        <f>IF(N251="základní",J251,0)</f>
        <v>0</v>
      </c>
      <c r="BF251" s="224">
        <f>IF(N251="snížená",J251,0)</f>
        <v>0</v>
      </c>
      <c r="BG251" s="224">
        <f>IF(N251="zákl. přenesená",J251,0)</f>
        <v>0</v>
      </c>
      <c r="BH251" s="224">
        <f>IF(N251="sníž. přenesená",J251,0)</f>
        <v>0</v>
      </c>
      <c r="BI251" s="224">
        <f>IF(N251="nulová",J251,0)</f>
        <v>0</v>
      </c>
      <c r="BJ251" s="13" t="s">
        <v>83</v>
      </c>
      <c r="BK251" s="224">
        <f>ROUND(I251*H251,2)</f>
        <v>0</v>
      </c>
      <c r="BL251" s="13" t="s">
        <v>196</v>
      </c>
      <c r="BM251" s="223" t="s">
        <v>1576</v>
      </c>
    </row>
    <row r="252" s="2" customFormat="1">
      <c r="A252" s="34"/>
      <c r="B252" s="35"/>
      <c r="C252" s="36"/>
      <c r="D252" s="225" t="s">
        <v>199</v>
      </c>
      <c r="E252" s="36"/>
      <c r="F252" s="226" t="s">
        <v>1081</v>
      </c>
      <c r="G252" s="36"/>
      <c r="H252" s="36"/>
      <c r="I252" s="150"/>
      <c r="J252" s="36"/>
      <c r="K252" s="36"/>
      <c r="L252" s="40"/>
      <c r="M252" s="227"/>
      <c r="N252" s="228"/>
      <c r="O252" s="87"/>
      <c r="P252" s="87"/>
      <c r="Q252" s="87"/>
      <c r="R252" s="87"/>
      <c r="S252" s="87"/>
      <c r="T252" s="88"/>
      <c r="U252" s="34"/>
      <c r="V252" s="34"/>
      <c r="W252" s="34"/>
      <c r="X252" s="34"/>
      <c r="Y252" s="34"/>
      <c r="Z252" s="34"/>
      <c r="AA252" s="34"/>
      <c r="AB252" s="34"/>
      <c r="AC252" s="34"/>
      <c r="AD252" s="34"/>
      <c r="AE252" s="34"/>
      <c r="AT252" s="13" t="s">
        <v>199</v>
      </c>
      <c r="AU252" s="13" t="s">
        <v>76</v>
      </c>
    </row>
    <row r="253" s="2" customFormat="1">
      <c r="A253" s="34"/>
      <c r="B253" s="35"/>
      <c r="C253" s="36"/>
      <c r="D253" s="225" t="s">
        <v>340</v>
      </c>
      <c r="E253" s="36"/>
      <c r="F253" s="229" t="s">
        <v>1426</v>
      </c>
      <c r="G253" s="36"/>
      <c r="H253" s="36"/>
      <c r="I253" s="150"/>
      <c r="J253" s="36"/>
      <c r="K253" s="36"/>
      <c r="L253" s="40"/>
      <c r="M253" s="227"/>
      <c r="N253" s="228"/>
      <c r="O253" s="87"/>
      <c r="P253" s="87"/>
      <c r="Q253" s="87"/>
      <c r="R253" s="87"/>
      <c r="S253" s="87"/>
      <c r="T253" s="88"/>
      <c r="U253" s="34"/>
      <c r="V253" s="34"/>
      <c r="W253" s="34"/>
      <c r="X253" s="34"/>
      <c r="Y253" s="34"/>
      <c r="Z253" s="34"/>
      <c r="AA253" s="34"/>
      <c r="AB253" s="34"/>
      <c r="AC253" s="34"/>
      <c r="AD253" s="34"/>
      <c r="AE253" s="34"/>
      <c r="AT253" s="13" t="s">
        <v>340</v>
      </c>
      <c r="AU253" s="13" t="s">
        <v>76</v>
      </c>
    </row>
    <row r="254" s="10" customFormat="1">
      <c r="A254" s="10"/>
      <c r="B254" s="230"/>
      <c r="C254" s="231"/>
      <c r="D254" s="225" t="s">
        <v>203</v>
      </c>
      <c r="E254" s="232" t="s">
        <v>1</v>
      </c>
      <c r="F254" s="233" t="s">
        <v>1577</v>
      </c>
      <c r="G254" s="231"/>
      <c r="H254" s="234">
        <v>670.779</v>
      </c>
      <c r="I254" s="235"/>
      <c r="J254" s="231"/>
      <c r="K254" s="231"/>
      <c r="L254" s="236"/>
      <c r="M254" s="237"/>
      <c r="N254" s="238"/>
      <c r="O254" s="238"/>
      <c r="P254" s="238"/>
      <c r="Q254" s="238"/>
      <c r="R254" s="238"/>
      <c r="S254" s="238"/>
      <c r="T254" s="239"/>
      <c r="U254" s="10"/>
      <c r="V254" s="10"/>
      <c r="W254" s="10"/>
      <c r="X254" s="10"/>
      <c r="Y254" s="10"/>
      <c r="Z254" s="10"/>
      <c r="AA254" s="10"/>
      <c r="AB254" s="10"/>
      <c r="AC254" s="10"/>
      <c r="AD254" s="10"/>
      <c r="AE254" s="10"/>
      <c r="AT254" s="240" t="s">
        <v>203</v>
      </c>
      <c r="AU254" s="240" t="s">
        <v>76</v>
      </c>
      <c r="AV254" s="10" t="s">
        <v>85</v>
      </c>
      <c r="AW254" s="10" t="s">
        <v>32</v>
      </c>
      <c r="AX254" s="10" t="s">
        <v>83</v>
      </c>
      <c r="AY254" s="240" t="s">
        <v>197</v>
      </c>
    </row>
    <row r="255" s="2" customFormat="1" ht="16.5" customHeight="1">
      <c r="A255" s="34"/>
      <c r="B255" s="35"/>
      <c r="C255" s="211" t="s">
        <v>426</v>
      </c>
      <c r="D255" s="211" t="s">
        <v>192</v>
      </c>
      <c r="E255" s="212" t="s">
        <v>516</v>
      </c>
      <c r="F255" s="213" t="s">
        <v>517</v>
      </c>
      <c r="G255" s="214" t="s">
        <v>307</v>
      </c>
      <c r="H255" s="215">
        <v>1.6799999999999999</v>
      </c>
      <c r="I255" s="216"/>
      <c r="J255" s="217">
        <f>ROUND(I255*H255,2)</f>
        <v>0</v>
      </c>
      <c r="K255" s="218"/>
      <c r="L255" s="40"/>
      <c r="M255" s="219" t="s">
        <v>1</v>
      </c>
      <c r="N255" s="220" t="s">
        <v>41</v>
      </c>
      <c r="O255" s="87"/>
      <c r="P255" s="221">
        <f>O255*H255</f>
        <v>0</v>
      </c>
      <c r="Q255" s="221">
        <v>0</v>
      </c>
      <c r="R255" s="221">
        <f>Q255*H255</f>
        <v>0</v>
      </c>
      <c r="S255" s="221">
        <v>0</v>
      </c>
      <c r="T255" s="222">
        <f>S255*H255</f>
        <v>0</v>
      </c>
      <c r="U255" s="34"/>
      <c r="V255" s="34"/>
      <c r="W255" s="34"/>
      <c r="X255" s="34"/>
      <c r="Y255" s="34"/>
      <c r="Z255" s="34"/>
      <c r="AA255" s="34"/>
      <c r="AB255" s="34"/>
      <c r="AC255" s="34"/>
      <c r="AD255" s="34"/>
      <c r="AE255" s="34"/>
      <c r="AR255" s="223" t="s">
        <v>503</v>
      </c>
      <c r="AT255" s="223" t="s">
        <v>192</v>
      </c>
      <c r="AU255" s="223" t="s">
        <v>76</v>
      </c>
      <c r="AY255" s="13" t="s">
        <v>197</v>
      </c>
      <c r="BE255" s="224">
        <f>IF(N255="základní",J255,0)</f>
        <v>0</v>
      </c>
      <c r="BF255" s="224">
        <f>IF(N255="snížená",J255,0)</f>
        <v>0</v>
      </c>
      <c r="BG255" s="224">
        <f>IF(N255="zákl. přenesená",J255,0)</f>
        <v>0</v>
      </c>
      <c r="BH255" s="224">
        <f>IF(N255="sníž. přenesená",J255,0)</f>
        <v>0</v>
      </c>
      <c r="BI255" s="224">
        <f>IF(N255="nulová",J255,0)</f>
        <v>0</v>
      </c>
      <c r="BJ255" s="13" t="s">
        <v>83</v>
      </c>
      <c r="BK255" s="224">
        <f>ROUND(I255*H255,2)</f>
        <v>0</v>
      </c>
      <c r="BL255" s="13" t="s">
        <v>503</v>
      </c>
      <c r="BM255" s="223" t="s">
        <v>1578</v>
      </c>
    </row>
    <row r="256" s="2" customFormat="1">
      <c r="A256" s="34"/>
      <c r="B256" s="35"/>
      <c r="C256" s="36"/>
      <c r="D256" s="225" t="s">
        <v>199</v>
      </c>
      <c r="E256" s="36"/>
      <c r="F256" s="226" t="s">
        <v>519</v>
      </c>
      <c r="G256" s="36"/>
      <c r="H256" s="36"/>
      <c r="I256" s="150"/>
      <c r="J256" s="36"/>
      <c r="K256" s="36"/>
      <c r="L256" s="40"/>
      <c r="M256" s="227"/>
      <c r="N256" s="228"/>
      <c r="O256" s="87"/>
      <c r="P256" s="87"/>
      <c r="Q256" s="87"/>
      <c r="R256" s="87"/>
      <c r="S256" s="87"/>
      <c r="T256" s="88"/>
      <c r="U256" s="34"/>
      <c r="V256" s="34"/>
      <c r="W256" s="34"/>
      <c r="X256" s="34"/>
      <c r="Y256" s="34"/>
      <c r="Z256" s="34"/>
      <c r="AA256" s="34"/>
      <c r="AB256" s="34"/>
      <c r="AC256" s="34"/>
      <c r="AD256" s="34"/>
      <c r="AE256" s="34"/>
      <c r="AT256" s="13" t="s">
        <v>199</v>
      </c>
      <c r="AU256" s="13" t="s">
        <v>76</v>
      </c>
    </row>
    <row r="257" s="2" customFormat="1">
      <c r="A257" s="34"/>
      <c r="B257" s="35"/>
      <c r="C257" s="36"/>
      <c r="D257" s="225" t="s">
        <v>340</v>
      </c>
      <c r="E257" s="36"/>
      <c r="F257" s="229" t="s">
        <v>513</v>
      </c>
      <c r="G257" s="36"/>
      <c r="H257" s="36"/>
      <c r="I257" s="150"/>
      <c r="J257" s="36"/>
      <c r="K257" s="36"/>
      <c r="L257" s="40"/>
      <c r="M257" s="227"/>
      <c r="N257" s="228"/>
      <c r="O257" s="87"/>
      <c r="P257" s="87"/>
      <c r="Q257" s="87"/>
      <c r="R257" s="87"/>
      <c r="S257" s="87"/>
      <c r="T257" s="88"/>
      <c r="U257" s="34"/>
      <c r="V257" s="34"/>
      <c r="W257" s="34"/>
      <c r="X257" s="34"/>
      <c r="Y257" s="34"/>
      <c r="Z257" s="34"/>
      <c r="AA257" s="34"/>
      <c r="AB257" s="34"/>
      <c r="AC257" s="34"/>
      <c r="AD257" s="34"/>
      <c r="AE257" s="34"/>
      <c r="AT257" s="13" t="s">
        <v>340</v>
      </c>
      <c r="AU257" s="13" t="s">
        <v>76</v>
      </c>
    </row>
    <row r="258" s="10" customFormat="1">
      <c r="A258" s="10"/>
      <c r="B258" s="230"/>
      <c r="C258" s="231"/>
      <c r="D258" s="225" t="s">
        <v>203</v>
      </c>
      <c r="E258" s="232" t="s">
        <v>1</v>
      </c>
      <c r="F258" s="233" t="s">
        <v>1579</v>
      </c>
      <c r="G258" s="231"/>
      <c r="H258" s="234">
        <v>1.6799999999999999</v>
      </c>
      <c r="I258" s="235"/>
      <c r="J258" s="231"/>
      <c r="K258" s="231"/>
      <c r="L258" s="236"/>
      <c r="M258" s="237"/>
      <c r="N258" s="238"/>
      <c r="O258" s="238"/>
      <c r="P258" s="238"/>
      <c r="Q258" s="238"/>
      <c r="R258" s="238"/>
      <c r="S258" s="238"/>
      <c r="T258" s="239"/>
      <c r="U258" s="10"/>
      <c r="V258" s="10"/>
      <c r="W258" s="10"/>
      <c r="X258" s="10"/>
      <c r="Y258" s="10"/>
      <c r="Z258" s="10"/>
      <c r="AA258" s="10"/>
      <c r="AB258" s="10"/>
      <c r="AC258" s="10"/>
      <c r="AD258" s="10"/>
      <c r="AE258" s="10"/>
      <c r="AT258" s="240" t="s">
        <v>203</v>
      </c>
      <c r="AU258" s="240" t="s">
        <v>76</v>
      </c>
      <c r="AV258" s="10" t="s">
        <v>85</v>
      </c>
      <c r="AW258" s="10" t="s">
        <v>32</v>
      </c>
      <c r="AX258" s="10" t="s">
        <v>83</v>
      </c>
      <c r="AY258" s="240" t="s">
        <v>197</v>
      </c>
    </row>
    <row r="259" s="2" customFormat="1" ht="16.5" customHeight="1">
      <c r="A259" s="34"/>
      <c r="B259" s="35"/>
      <c r="C259" s="211" t="s">
        <v>433</v>
      </c>
      <c r="D259" s="211" t="s">
        <v>192</v>
      </c>
      <c r="E259" s="212" t="s">
        <v>496</v>
      </c>
      <c r="F259" s="213" t="s">
        <v>497</v>
      </c>
      <c r="G259" s="214" t="s">
        <v>209</v>
      </c>
      <c r="H259" s="215">
        <v>2</v>
      </c>
      <c r="I259" s="216"/>
      <c r="J259" s="217">
        <f>ROUND(I259*H259,2)</f>
        <v>0</v>
      </c>
      <c r="K259" s="218"/>
      <c r="L259" s="40"/>
      <c r="M259" s="219" t="s">
        <v>1</v>
      </c>
      <c r="N259" s="220" t="s">
        <v>41</v>
      </c>
      <c r="O259" s="87"/>
      <c r="P259" s="221">
        <f>O259*H259</f>
        <v>0</v>
      </c>
      <c r="Q259" s="221">
        <v>0</v>
      </c>
      <c r="R259" s="221">
        <f>Q259*H259</f>
        <v>0</v>
      </c>
      <c r="S259" s="221">
        <v>0</v>
      </c>
      <c r="T259" s="222">
        <f>S259*H259</f>
        <v>0</v>
      </c>
      <c r="U259" s="34"/>
      <c r="V259" s="34"/>
      <c r="W259" s="34"/>
      <c r="X259" s="34"/>
      <c r="Y259" s="34"/>
      <c r="Z259" s="34"/>
      <c r="AA259" s="34"/>
      <c r="AB259" s="34"/>
      <c r="AC259" s="34"/>
      <c r="AD259" s="34"/>
      <c r="AE259" s="34"/>
      <c r="AR259" s="223" t="s">
        <v>503</v>
      </c>
      <c r="AT259" s="223" t="s">
        <v>192</v>
      </c>
      <c r="AU259" s="223" t="s">
        <v>76</v>
      </c>
      <c r="AY259" s="13" t="s">
        <v>197</v>
      </c>
      <c r="BE259" s="224">
        <f>IF(N259="základní",J259,0)</f>
        <v>0</v>
      </c>
      <c r="BF259" s="224">
        <f>IF(N259="snížená",J259,0)</f>
        <v>0</v>
      </c>
      <c r="BG259" s="224">
        <f>IF(N259="zákl. přenesená",J259,0)</f>
        <v>0</v>
      </c>
      <c r="BH259" s="224">
        <f>IF(N259="sníž. přenesená",J259,0)</f>
        <v>0</v>
      </c>
      <c r="BI259" s="224">
        <f>IF(N259="nulová",J259,0)</f>
        <v>0</v>
      </c>
      <c r="BJ259" s="13" t="s">
        <v>83</v>
      </c>
      <c r="BK259" s="224">
        <f>ROUND(I259*H259,2)</f>
        <v>0</v>
      </c>
      <c r="BL259" s="13" t="s">
        <v>503</v>
      </c>
      <c r="BM259" s="223" t="s">
        <v>1580</v>
      </c>
    </row>
    <row r="260" s="2" customFormat="1">
      <c r="A260" s="34"/>
      <c r="B260" s="35"/>
      <c r="C260" s="36"/>
      <c r="D260" s="225" t="s">
        <v>199</v>
      </c>
      <c r="E260" s="36"/>
      <c r="F260" s="226" t="s">
        <v>499</v>
      </c>
      <c r="G260" s="36"/>
      <c r="H260" s="36"/>
      <c r="I260" s="150"/>
      <c r="J260" s="36"/>
      <c r="K260" s="36"/>
      <c r="L260" s="40"/>
      <c r="M260" s="227"/>
      <c r="N260" s="228"/>
      <c r="O260" s="87"/>
      <c r="P260" s="87"/>
      <c r="Q260" s="87"/>
      <c r="R260" s="87"/>
      <c r="S260" s="87"/>
      <c r="T260" s="88"/>
      <c r="U260" s="34"/>
      <c r="V260" s="34"/>
      <c r="W260" s="34"/>
      <c r="X260" s="34"/>
      <c r="Y260" s="34"/>
      <c r="Z260" s="34"/>
      <c r="AA260" s="34"/>
      <c r="AB260" s="34"/>
      <c r="AC260" s="34"/>
      <c r="AD260" s="34"/>
      <c r="AE260" s="34"/>
      <c r="AT260" s="13" t="s">
        <v>199</v>
      </c>
      <c r="AU260" s="13" t="s">
        <v>76</v>
      </c>
    </row>
    <row r="261" s="2" customFormat="1">
      <c r="A261" s="34"/>
      <c r="B261" s="35"/>
      <c r="C261" s="36"/>
      <c r="D261" s="225" t="s">
        <v>340</v>
      </c>
      <c r="E261" s="36"/>
      <c r="F261" s="229" t="s">
        <v>1095</v>
      </c>
      <c r="G261" s="36"/>
      <c r="H261" s="36"/>
      <c r="I261" s="150"/>
      <c r="J261" s="36"/>
      <c r="K261" s="36"/>
      <c r="L261" s="40"/>
      <c r="M261" s="227"/>
      <c r="N261" s="228"/>
      <c r="O261" s="87"/>
      <c r="P261" s="87"/>
      <c r="Q261" s="87"/>
      <c r="R261" s="87"/>
      <c r="S261" s="87"/>
      <c r="T261" s="88"/>
      <c r="U261" s="34"/>
      <c r="V261" s="34"/>
      <c r="W261" s="34"/>
      <c r="X261" s="34"/>
      <c r="Y261" s="34"/>
      <c r="Z261" s="34"/>
      <c r="AA261" s="34"/>
      <c r="AB261" s="34"/>
      <c r="AC261" s="34"/>
      <c r="AD261" s="34"/>
      <c r="AE261" s="34"/>
      <c r="AT261" s="13" t="s">
        <v>340</v>
      </c>
      <c r="AU261" s="13" t="s">
        <v>76</v>
      </c>
    </row>
    <row r="262" s="10" customFormat="1">
      <c r="A262" s="10"/>
      <c r="B262" s="230"/>
      <c r="C262" s="231"/>
      <c r="D262" s="225" t="s">
        <v>203</v>
      </c>
      <c r="E262" s="232" t="s">
        <v>1</v>
      </c>
      <c r="F262" s="233" t="s">
        <v>1581</v>
      </c>
      <c r="G262" s="231"/>
      <c r="H262" s="234">
        <v>2</v>
      </c>
      <c r="I262" s="235"/>
      <c r="J262" s="231"/>
      <c r="K262" s="231"/>
      <c r="L262" s="236"/>
      <c r="M262" s="237"/>
      <c r="N262" s="238"/>
      <c r="O262" s="238"/>
      <c r="P262" s="238"/>
      <c r="Q262" s="238"/>
      <c r="R262" s="238"/>
      <c r="S262" s="238"/>
      <c r="T262" s="239"/>
      <c r="U262" s="10"/>
      <c r="V262" s="10"/>
      <c r="W262" s="10"/>
      <c r="X262" s="10"/>
      <c r="Y262" s="10"/>
      <c r="Z262" s="10"/>
      <c r="AA262" s="10"/>
      <c r="AB262" s="10"/>
      <c r="AC262" s="10"/>
      <c r="AD262" s="10"/>
      <c r="AE262" s="10"/>
      <c r="AT262" s="240" t="s">
        <v>203</v>
      </c>
      <c r="AU262" s="240" t="s">
        <v>76</v>
      </c>
      <c r="AV262" s="10" t="s">
        <v>85</v>
      </c>
      <c r="AW262" s="10" t="s">
        <v>32</v>
      </c>
      <c r="AX262" s="10" t="s">
        <v>83</v>
      </c>
      <c r="AY262" s="240" t="s">
        <v>197</v>
      </c>
    </row>
    <row r="263" s="2" customFormat="1" ht="21.75" customHeight="1">
      <c r="A263" s="34"/>
      <c r="B263" s="35"/>
      <c r="C263" s="211" t="s">
        <v>440</v>
      </c>
      <c r="D263" s="211" t="s">
        <v>192</v>
      </c>
      <c r="E263" s="212" t="s">
        <v>1437</v>
      </c>
      <c r="F263" s="213" t="s">
        <v>1438</v>
      </c>
      <c r="G263" s="214" t="s">
        <v>307</v>
      </c>
      <c r="H263" s="215">
        <v>65.099999999999994</v>
      </c>
      <c r="I263" s="216"/>
      <c r="J263" s="217">
        <f>ROUND(I263*H263,2)</f>
        <v>0</v>
      </c>
      <c r="K263" s="218"/>
      <c r="L263" s="40"/>
      <c r="M263" s="219" t="s">
        <v>1</v>
      </c>
      <c r="N263" s="220" t="s">
        <v>41</v>
      </c>
      <c r="O263" s="87"/>
      <c r="P263" s="221">
        <f>O263*H263</f>
        <v>0</v>
      </c>
      <c r="Q263" s="221">
        <v>0</v>
      </c>
      <c r="R263" s="221">
        <f>Q263*H263</f>
        <v>0</v>
      </c>
      <c r="S263" s="221">
        <v>0</v>
      </c>
      <c r="T263" s="222">
        <f>S263*H263</f>
        <v>0</v>
      </c>
      <c r="U263" s="34"/>
      <c r="V263" s="34"/>
      <c r="W263" s="34"/>
      <c r="X263" s="34"/>
      <c r="Y263" s="34"/>
      <c r="Z263" s="34"/>
      <c r="AA263" s="34"/>
      <c r="AB263" s="34"/>
      <c r="AC263" s="34"/>
      <c r="AD263" s="34"/>
      <c r="AE263" s="34"/>
      <c r="AR263" s="223" t="s">
        <v>196</v>
      </c>
      <c r="AT263" s="223" t="s">
        <v>192</v>
      </c>
      <c r="AU263" s="223" t="s">
        <v>76</v>
      </c>
      <c r="AY263" s="13" t="s">
        <v>197</v>
      </c>
      <c r="BE263" s="224">
        <f>IF(N263="základní",J263,0)</f>
        <v>0</v>
      </c>
      <c r="BF263" s="224">
        <f>IF(N263="snížená",J263,0)</f>
        <v>0</v>
      </c>
      <c r="BG263" s="224">
        <f>IF(N263="zákl. přenesená",J263,0)</f>
        <v>0</v>
      </c>
      <c r="BH263" s="224">
        <f>IF(N263="sníž. přenesená",J263,0)</f>
        <v>0</v>
      </c>
      <c r="BI263" s="224">
        <f>IF(N263="nulová",J263,0)</f>
        <v>0</v>
      </c>
      <c r="BJ263" s="13" t="s">
        <v>83</v>
      </c>
      <c r="BK263" s="224">
        <f>ROUND(I263*H263,2)</f>
        <v>0</v>
      </c>
      <c r="BL263" s="13" t="s">
        <v>196</v>
      </c>
      <c r="BM263" s="223" t="s">
        <v>1582</v>
      </c>
    </row>
    <row r="264" s="2" customFormat="1">
      <c r="A264" s="34"/>
      <c r="B264" s="35"/>
      <c r="C264" s="36"/>
      <c r="D264" s="225" t="s">
        <v>199</v>
      </c>
      <c r="E264" s="36"/>
      <c r="F264" s="226" t="s">
        <v>1440</v>
      </c>
      <c r="G264" s="36"/>
      <c r="H264" s="36"/>
      <c r="I264" s="150"/>
      <c r="J264" s="36"/>
      <c r="K264" s="36"/>
      <c r="L264" s="40"/>
      <c r="M264" s="227"/>
      <c r="N264" s="228"/>
      <c r="O264" s="87"/>
      <c r="P264" s="87"/>
      <c r="Q264" s="87"/>
      <c r="R264" s="87"/>
      <c r="S264" s="87"/>
      <c r="T264" s="88"/>
      <c r="U264" s="34"/>
      <c r="V264" s="34"/>
      <c r="W264" s="34"/>
      <c r="X264" s="34"/>
      <c r="Y264" s="34"/>
      <c r="Z264" s="34"/>
      <c r="AA264" s="34"/>
      <c r="AB264" s="34"/>
      <c r="AC264" s="34"/>
      <c r="AD264" s="34"/>
      <c r="AE264" s="34"/>
      <c r="AT264" s="13" t="s">
        <v>199</v>
      </c>
      <c r="AU264" s="13" t="s">
        <v>76</v>
      </c>
    </row>
    <row r="265" s="2" customFormat="1">
      <c r="A265" s="34"/>
      <c r="B265" s="35"/>
      <c r="C265" s="36"/>
      <c r="D265" s="225" t="s">
        <v>340</v>
      </c>
      <c r="E265" s="36"/>
      <c r="F265" s="229" t="s">
        <v>1441</v>
      </c>
      <c r="G265" s="36"/>
      <c r="H265" s="36"/>
      <c r="I265" s="150"/>
      <c r="J265" s="36"/>
      <c r="K265" s="36"/>
      <c r="L265" s="40"/>
      <c r="M265" s="227"/>
      <c r="N265" s="228"/>
      <c r="O265" s="87"/>
      <c r="P265" s="87"/>
      <c r="Q265" s="87"/>
      <c r="R265" s="87"/>
      <c r="S265" s="87"/>
      <c r="T265" s="88"/>
      <c r="U265" s="34"/>
      <c r="V265" s="34"/>
      <c r="W265" s="34"/>
      <c r="X265" s="34"/>
      <c r="Y265" s="34"/>
      <c r="Z265" s="34"/>
      <c r="AA265" s="34"/>
      <c r="AB265" s="34"/>
      <c r="AC265" s="34"/>
      <c r="AD265" s="34"/>
      <c r="AE265" s="34"/>
      <c r="AT265" s="13" t="s">
        <v>340</v>
      </c>
      <c r="AU265" s="13" t="s">
        <v>76</v>
      </c>
    </row>
    <row r="266" s="2" customFormat="1">
      <c r="A266" s="34"/>
      <c r="B266" s="35"/>
      <c r="C266" s="36"/>
      <c r="D266" s="225" t="s">
        <v>201</v>
      </c>
      <c r="E266" s="36"/>
      <c r="F266" s="229" t="s">
        <v>538</v>
      </c>
      <c r="G266" s="36"/>
      <c r="H266" s="36"/>
      <c r="I266" s="150"/>
      <c r="J266" s="36"/>
      <c r="K266" s="36"/>
      <c r="L266" s="40"/>
      <c r="M266" s="227"/>
      <c r="N266" s="228"/>
      <c r="O266" s="87"/>
      <c r="P266" s="87"/>
      <c r="Q266" s="87"/>
      <c r="R266" s="87"/>
      <c r="S266" s="87"/>
      <c r="T266" s="88"/>
      <c r="U266" s="34"/>
      <c r="V266" s="34"/>
      <c r="W266" s="34"/>
      <c r="X266" s="34"/>
      <c r="Y266" s="34"/>
      <c r="Z266" s="34"/>
      <c r="AA266" s="34"/>
      <c r="AB266" s="34"/>
      <c r="AC266" s="34"/>
      <c r="AD266" s="34"/>
      <c r="AE266" s="34"/>
      <c r="AT266" s="13" t="s">
        <v>201</v>
      </c>
      <c r="AU266" s="13" t="s">
        <v>76</v>
      </c>
    </row>
    <row r="267" s="10" customFormat="1">
      <c r="A267" s="10"/>
      <c r="B267" s="230"/>
      <c r="C267" s="231"/>
      <c r="D267" s="225" t="s">
        <v>203</v>
      </c>
      <c r="E267" s="232" t="s">
        <v>1</v>
      </c>
      <c r="F267" s="233" t="s">
        <v>1583</v>
      </c>
      <c r="G267" s="231"/>
      <c r="H267" s="234">
        <v>65.099999999999994</v>
      </c>
      <c r="I267" s="235"/>
      <c r="J267" s="231"/>
      <c r="K267" s="231"/>
      <c r="L267" s="236"/>
      <c r="M267" s="237"/>
      <c r="N267" s="238"/>
      <c r="O267" s="238"/>
      <c r="P267" s="238"/>
      <c r="Q267" s="238"/>
      <c r="R267" s="238"/>
      <c r="S267" s="238"/>
      <c r="T267" s="239"/>
      <c r="U267" s="10"/>
      <c r="V267" s="10"/>
      <c r="W267" s="10"/>
      <c r="X267" s="10"/>
      <c r="Y267" s="10"/>
      <c r="Z267" s="10"/>
      <c r="AA267" s="10"/>
      <c r="AB267" s="10"/>
      <c r="AC267" s="10"/>
      <c r="AD267" s="10"/>
      <c r="AE267" s="10"/>
      <c r="AT267" s="240" t="s">
        <v>203</v>
      </c>
      <c r="AU267" s="240" t="s">
        <v>76</v>
      </c>
      <c r="AV267" s="10" t="s">
        <v>85</v>
      </c>
      <c r="AW267" s="10" t="s">
        <v>32</v>
      </c>
      <c r="AX267" s="10" t="s">
        <v>83</v>
      </c>
      <c r="AY267" s="240" t="s">
        <v>197</v>
      </c>
    </row>
    <row r="268" s="2" customFormat="1" ht="16.5" customHeight="1">
      <c r="A268" s="34"/>
      <c r="B268" s="35"/>
      <c r="C268" s="211" t="s">
        <v>446</v>
      </c>
      <c r="D268" s="211" t="s">
        <v>192</v>
      </c>
      <c r="E268" s="212" t="s">
        <v>534</v>
      </c>
      <c r="F268" s="213" t="s">
        <v>535</v>
      </c>
      <c r="G268" s="214" t="s">
        <v>307</v>
      </c>
      <c r="H268" s="215">
        <v>906.29999999999995</v>
      </c>
      <c r="I268" s="216"/>
      <c r="J268" s="217">
        <f>ROUND(I268*H268,2)</f>
        <v>0</v>
      </c>
      <c r="K268" s="218"/>
      <c r="L268" s="40"/>
      <c r="M268" s="219" t="s">
        <v>1</v>
      </c>
      <c r="N268" s="220" t="s">
        <v>41</v>
      </c>
      <c r="O268" s="87"/>
      <c r="P268" s="221">
        <f>O268*H268</f>
        <v>0</v>
      </c>
      <c r="Q268" s="221">
        <v>0</v>
      </c>
      <c r="R268" s="221">
        <f>Q268*H268</f>
        <v>0</v>
      </c>
      <c r="S268" s="221">
        <v>0</v>
      </c>
      <c r="T268" s="222">
        <f>S268*H268</f>
        <v>0</v>
      </c>
      <c r="U268" s="34"/>
      <c r="V268" s="34"/>
      <c r="W268" s="34"/>
      <c r="X268" s="34"/>
      <c r="Y268" s="34"/>
      <c r="Z268" s="34"/>
      <c r="AA268" s="34"/>
      <c r="AB268" s="34"/>
      <c r="AC268" s="34"/>
      <c r="AD268" s="34"/>
      <c r="AE268" s="34"/>
      <c r="AR268" s="223" t="s">
        <v>503</v>
      </c>
      <c r="AT268" s="223" t="s">
        <v>192</v>
      </c>
      <c r="AU268" s="223" t="s">
        <v>76</v>
      </c>
      <c r="AY268" s="13" t="s">
        <v>197</v>
      </c>
      <c r="BE268" s="224">
        <f>IF(N268="základní",J268,0)</f>
        <v>0</v>
      </c>
      <c r="BF268" s="224">
        <f>IF(N268="snížená",J268,0)</f>
        <v>0</v>
      </c>
      <c r="BG268" s="224">
        <f>IF(N268="zákl. přenesená",J268,0)</f>
        <v>0</v>
      </c>
      <c r="BH268" s="224">
        <f>IF(N268="sníž. přenesená",J268,0)</f>
        <v>0</v>
      </c>
      <c r="BI268" s="224">
        <f>IF(N268="nulová",J268,0)</f>
        <v>0</v>
      </c>
      <c r="BJ268" s="13" t="s">
        <v>83</v>
      </c>
      <c r="BK268" s="224">
        <f>ROUND(I268*H268,2)</f>
        <v>0</v>
      </c>
      <c r="BL268" s="13" t="s">
        <v>503</v>
      </c>
      <c r="BM268" s="223" t="s">
        <v>1584</v>
      </c>
    </row>
    <row r="269" s="2" customFormat="1">
      <c r="A269" s="34"/>
      <c r="B269" s="35"/>
      <c r="C269" s="36"/>
      <c r="D269" s="225" t="s">
        <v>199</v>
      </c>
      <c r="E269" s="36"/>
      <c r="F269" s="226" t="s">
        <v>537</v>
      </c>
      <c r="G269" s="36"/>
      <c r="H269" s="36"/>
      <c r="I269" s="150"/>
      <c r="J269" s="36"/>
      <c r="K269" s="36"/>
      <c r="L269" s="40"/>
      <c r="M269" s="227"/>
      <c r="N269" s="228"/>
      <c r="O269" s="87"/>
      <c r="P269" s="87"/>
      <c r="Q269" s="87"/>
      <c r="R269" s="87"/>
      <c r="S269" s="87"/>
      <c r="T269" s="88"/>
      <c r="U269" s="34"/>
      <c r="V269" s="34"/>
      <c r="W269" s="34"/>
      <c r="X269" s="34"/>
      <c r="Y269" s="34"/>
      <c r="Z269" s="34"/>
      <c r="AA269" s="34"/>
      <c r="AB269" s="34"/>
      <c r="AC269" s="34"/>
      <c r="AD269" s="34"/>
      <c r="AE269" s="34"/>
      <c r="AT269" s="13" t="s">
        <v>199</v>
      </c>
      <c r="AU269" s="13" t="s">
        <v>76</v>
      </c>
    </row>
    <row r="270" s="2" customFormat="1">
      <c r="A270" s="34"/>
      <c r="B270" s="35"/>
      <c r="C270" s="36"/>
      <c r="D270" s="225" t="s">
        <v>340</v>
      </c>
      <c r="E270" s="36"/>
      <c r="F270" s="229" t="s">
        <v>525</v>
      </c>
      <c r="G270" s="36"/>
      <c r="H270" s="36"/>
      <c r="I270" s="150"/>
      <c r="J270" s="36"/>
      <c r="K270" s="36"/>
      <c r="L270" s="40"/>
      <c r="M270" s="227"/>
      <c r="N270" s="228"/>
      <c r="O270" s="87"/>
      <c r="P270" s="87"/>
      <c r="Q270" s="87"/>
      <c r="R270" s="87"/>
      <c r="S270" s="87"/>
      <c r="T270" s="88"/>
      <c r="U270" s="34"/>
      <c r="V270" s="34"/>
      <c r="W270" s="34"/>
      <c r="X270" s="34"/>
      <c r="Y270" s="34"/>
      <c r="Z270" s="34"/>
      <c r="AA270" s="34"/>
      <c r="AB270" s="34"/>
      <c r="AC270" s="34"/>
      <c r="AD270" s="34"/>
      <c r="AE270" s="34"/>
      <c r="AT270" s="13" t="s">
        <v>340</v>
      </c>
      <c r="AU270" s="13" t="s">
        <v>76</v>
      </c>
    </row>
    <row r="271" s="10" customFormat="1">
      <c r="A271" s="10"/>
      <c r="B271" s="230"/>
      <c r="C271" s="231"/>
      <c r="D271" s="225" t="s">
        <v>203</v>
      </c>
      <c r="E271" s="232" t="s">
        <v>1</v>
      </c>
      <c r="F271" s="233" t="s">
        <v>1585</v>
      </c>
      <c r="G271" s="231"/>
      <c r="H271" s="234">
        <v>906.29999999999995</v>
      </c>
      <c r="I271" s="235"/>
      <c r="J271" s="231"/>
      <c r="K271" s="231"/>
      <c r="L271" s="236"/>
      <c r="M271" s="237"/>
      <c r="N271" s="238"/>
      <c r="O271" s="238"/>
      <c r="P271" s="238"/>
      <c r="Q271" s="238"/>
      <c r="R271" s="238"/>
      <c r="S271" s="238"/>
      <c r="T271" s="239"/>
      <c r="U271" s="10"/>
      <c r="V271" s="10"/>
      <c r="W271" s="10"/>
      <c r="X271" s="10"/>
      <c r="Y271" s="10"/>
      <c r="Z271" s="10"/>
      <c r="AA271" s="10"/>
      <c r="AB271" s="10"/>
      <c r="AC271" s="10"/>
      <c r="AD271" s="10"/>
      <c r="AE271" s="10"/>
      <c r="AT271" s="240" t="s">
        <v>203</v>
      </c>
      <c r="AU271" s="240" t="s">
        <v>76</v>
      </c>
      <c r="AV271" s="10" t="s">
        <v>85</v>
      </c>
      <c r="AW271" s="10" t="s">
        <v>32</v>
      </c>
      <c r="AX271" s="10" t="s">
        <v>83</v>
      </c>
      <c r="AY271" s="240" t="s">
        <v>197</v>
      </c>
    </row>
    <row r="272" s="2" customFormat="1" ht="16.5" customHeight="1">
      <c r="A272" s="34"/>
      <c r="B272" s="35"/>
      <c r="C272" s="211" t="s">
        <v>453</v>
      </c>
      <c r="D272" s="211" t="s">
        <v>192</v>
      </c>
      <c r="E272" s="212" t="s">
        <v>1097</v>
      </c>
      <c r="F272" s="213" t="s">
        <v>1098</v>
      </c>
      <c r="G272" s="214" t="s">
        <v>307</v>
      </c>
      <c r="H272" s="215">
        <v>445.52100000000002</v>
      </c>
      <c r="I272" s="216"/>
      <c r="J272" s="217">
        <f>ROUND(I272*H272,2)</f>
        <v>0</v>
      </c>
      <c r="K272" s="218"/>
      <c r="L272" s="40"/>
      <c r="M272" s="219" t="s">
        <v>1</v>
      </c>
      <c r="N272" s="220" t="s">
        <v>41</v>
      </c>
      <c r="O272" s="87"/>
      <c r="P272" s="221">
        <f>O272*H272</f>
        <v>0</v>
      </c>
      <c r="Q272" s="221">
        <v>0</v>
      </c>
      <c r="R272" s="221">
        <f>Q272*H272</f>
        <v>0</v>
      </c>
      <c r="S272" s="221">
        <v>0</v>
      </c>
      <c r="T272" s="222">
        <f>S272*H272</f>
        <v>0</v>
      </c>
      <c r="U272" s="34"/>
      <c r="V272" s="34"/>
      <c r="W272" s="34"/>
      <c r="X272" s="34"/>
      <c r="Y272" s="34"/>
      <c r="Z272" s="34"/>
      <c r="AA272" s="34"/>
      <c r="AB272" s="34"/>
      <c r="AC272" s="34"/>
      <c r="AD272" s="34"/>
      <c r="AE272" s="34"/>
      <c r="AR272" s="223" t="s">
        <v>503</v>
      </c>
      <c r="AT272" s="223" t="s">
        <v>192</v>
      </c>
      <c r="AU272" s="223" t="s">
        <v>76</v>
      </c>
      <c r="AY272" s="13" t="s">
        <v>197</v>
      </c>
      <c r="BE272" s="224">
        <f>IF(N272="základní",J272,0)</f>
        <v>0</v>
      </c>
      <c r="BF272" s="224">
        <f>IF(N272="snížená",J272,0)</f>
        <v>0</v>
      </c>
      <c r="BG272" s="224">
        <f>IF(N272="zákl. přenesená",J272,0)</f>
        <v>0</v>
      </c>
      <c r="BH272" s="224">
        <f>IF(N272="sníž. přenesená",J272,0)</f>
        <v>0</v>
      </c>
      <c r="BI272" s="224">
        <f>IF(N272="nulová",J272,0)</f>
        <v>0</v>
      </c>
      <c r="BJ272" s="13" t="s">
        <v>83</v>
      </c>
      <c r="BK272" s="224">
        <f>ROUND(I272*H272,2)</f>
        <v>0</v>
      </c>
      <c r="BL272" s="13" t="s">
        <v>503</v>
      </c>
      <c r="BM272" s="223" t="s">
        <v>1586</v>
      </c>
    </row>
    <row r="273" s="2" customFormat="1">
      <c r="A273" s="34"/>
      <c r="B273" s="35"/>
      <c r="C273" s="36"/>
      <c r="D273" s="225" t="s">
        <v>199</v>
      </c>
      <c r="E273" s="36"/>
      <c r="F273" s="226" t="s">
        <v>1100</v>
      </c>
      <c r="G273" s="36"/>
      <c r="H273" s="36"/>
      <c r="I273" s="150"/>
      <c r="J273" s="36"/>
      <c r="K273" s="36"/>
      <c r="L273" s="40"/>
      <c r="M273" s="227"/>
      <c r="N273" s="228"/>
      <c r="O273" s="87"/>
      <c r="P273" s="87"/>
      <c r="Q273" s="87"/>
      <c r="R273" s="87"/>
      <c r="S273" s="87"/>
      <c r="T273" s="88"/>
      <c r="U273" s="34"/>
      <c r="V273" s="34"/>
      <c r="W273" s="34"/>
      <c r="X273" s="34"/>
      <c r="Y273" s="34"/>
      <c r="Z273" s="34"/>
      <c r="AA273" s="34"/>
      <c r="AB273" s="34"/>
      <c r="AC273" s="34"/>
      <c r="AD273" s="34"/>
      <c r="AE273" s="34"/>
      <c r="AT273" s="13" t="s">
        <v>199</v>
      </c>
      <c r="AU273" s="13" t="s">
        <v>76</v>
      </c>
    </row>
    <row r="274" s="2" customFormat="1">
      <c r="A274" s="34"/>
      <c r="B274" s="35"/>
      <c r="C274" s="36"/>
      <c r="D274" s="225" t="s">
        <v>340</v>
      </c>
      <c r="E274" s="36"/>
      <c r="F274" s="229" t="s">
        <v>525</v>
      </c>
      <c r="G274" s="36"/>
      <c r="H274" s="36"/>
      <c r="I274" s="150"/>
      <c r="J274" s="36"/>
      <c r="K274" s="36"/>
      <c r="L274" s="40"/>
      <c r="M274" s="227"/>
      <c r="N274" s="228"/>
      <c r="O274" s="87"/>
      <c r="P274" s="87"/>
      <c r="Q274" s="87"/>
      <c r="R274" s="87"/>
      <c r="S274" s="87"/>
      <c r="T274" s="88"/>
      <c r="U274" s="34"/>
      <c r="V274" s="34"/>
      <c r="W274" s="34"/>
      <c r="X274" s="34"/>
      <c r="Y274" s="34"/>
      <c r="Z274" s="34"/>
      <c r="AA274" s="34"/>
      <c r="AB274" s="34"/>
      <c r="AC274" s="34"/>
      <c r="AD274" s="34"/>
      <c r="AE274" s="34"/>
      <c r="AT274" s="13" t="s">
        <v>340</v>
      </c>
      <c r="AU274" s="13" t="s">
        <v>76</v>
      </c>
    </row>
    <row r="275" s="10" customFormat="1">
      <c r="A275" s="10"/>
      <c r="B275" s="230"/>
      <c r="C275" s="231"/>
      <c r="D275" s="225" t="s">
        <v>203</v>
      </c>
      <c r="E275" s="232" t="s">
        <v>1</v>
      </c>
      <c r="F275" s="233" t="s">
        <v>1587</v>
      </c>
      <c r="G275" s="231"/>
      <c r="H275" s="234">
        <v>445.52100000000002</v>
      </c>
      <c r="I275" s="235"/>
      <c r="J275" s="231"/>
      <c r="K275" s="231"/>
      <c r="L275" s="236"/>
      <c r="M275" s="237"/>
      <c r="N275" s="238"/>
      <c r="O275" s="238"/>
      <c r="P275" s="238"/>
      <c r="Q275" s="238"/>
      <c r="R275" s="238"/>
      <c r="S275" s="238"/>
      <c r="T275" s="239"/>
      <c r="U275" s="10"/>
      <c r="V275" s="10"/>
      <c r="W275" s="10"/>
      <c r="X275" s="10"/>
      <c r="Y275" s="10"/>
      <c r="Z275" s="10"/>
      <c r="AA275" s="10"/>
      <c r="AB275" s="10"/>
      <c r="AC275" s="10"/>
      <c r="AD275" s="10"/>
      <c r="AE275" s="10"/>
      <c r="AT275" s="240" t="s">
        <v>203</v>
      </c>
      <c r="AU275" s="240" t="s">
        <v>76</v>
      </c>
      <c r="AV275" s="10" t="s">
        <v>85</v>
      </c>
      <c r="AW275" s="10" t="s">
        <v>32</v>
      </c>
      <c r="AX275" s="10" t="s">
        <v>83</v>
      </c>
      <c r="AY275" s="240" t="s">
        <v>197</v>
      </c>
    </row>
    <row r="276" s="2" customFormat="1" ht="21.75" customHeight="1">
      <c r="A276" s="34"/>
      <c r="B276" s="35"/>
      <c r="C276" s="211" t="s">
        <v>458</v>
      </c>
      <c r="D276" s="211" t="s">
        <v>192</v>
      </c>
      <c r="E276" s="212" t="s">
        <v>1447</v>
      </c>
      <c r="F276" s="213" t="s">
        <v>1448</v>
      </c>
      <c r="G276" s="214" t="s">
        <v>307</v>
      </c>
      <c r="H276" s="215">
        <v>198.40000000000001</v>
      </c>
      <c r="I276" s="216"/>
      <c r="J276" s="217">
        <f>ROUND(I276*H276,2)</f>
        <v>0</v>
      </c>
      <c r="K276" s="218"/>
      <c r="L276" s="40"/>
      <c r="M276" s="219" t="s">
        <v>1</v>
      </c>
      <c r="N276" s="220" t="s">
        <v>41</v>
      </c>
      <c r="O276" s="87"/>
      <c r="P276" s="221">
        <f>O276*H276</f>
        <v>0</v>
      </c>
      <c r="Q276" s="221">
        <v>0</v>
      </c>
      <c r="R276" s="221">
        <f>Q276*H276</f>
        <v>0</v>
      </c>
      <c r="S276" s="221">
        <v>0</v>
      </c>
      <c r="T276" s="222">
        <f>S276*H276</f>
        <v>0</v>
      </c>
      <c r="U276" s="34"/>
      <c r="V276" s="34"/>
      <c r="W276" s="34"/>
      <c r="X276" s="34"/>
      <c r="Y276" s="34"/>
      <c r="Z276" s="34"/>
      <c r="AA276" s="34"/>
      <c r="AB276" s="34"/>
      <c r="AC276" s="34"/>
      <c r="AD276" s="34"/>
      <c r="AE276" s="34"/>
      <c r="AR276" s="223" t="s">
        <v>503</v>
      </c>
      <c r="AT276" s="223" t="s">
        <v>192</v>
      </c>
      <c r="AU276" s="223" t="s">
        <v>76</v>
      </c>
      <c r="AY276" s="13" t="s">
        <v>197</v>
      </c>
      <c r="BE276" s="224">
        <f>IF(N276="základní",J276,0)</f>
        <v>0</v>
      </c>
      <c r="BF276" s="224">
        <f>IF(N276="snížená",J276,0)</f>
        <v>0</v>
      </c>
      <c r="BG276" s="224">
        <f>IF(N276="zákl. přenesená",J276,0)</f>
        <v>0</v>
      </c>
      <c r="BH276" s="224">
        <f>IF(N276="sníž. přenesená",J276,0)</f>
        <v>0</v>
      </c>
      <c r="BI276" s="224">
        <f>IF(N276="nulová",J276,0)</f>
        <v>0</v>
      </c>
      <c r="BJ276" s="13" t="s">
        <v>83</v>
      </c>
      <c r="BK276" s="224">
        <f>ROUND(I276*H276,2)</f>
        <v>0</v>
      </c>
      <c r="BL276" s="13" t="s">
        <v>503</v>
      </c>
      <c r="BM276" s="223" t="s">
        <v>1588</v>
      </c>
    </row>
    <row r="277" s="2" customFormat="1">
      <c r="A277" s="34"/>
      <c r="B277" s="35"/>
      <c r="C277" s="36"/>
      <c r="D277" s="225" t="s">
        <v>199</v>
      </c>
      <c r="E277" s="36"/>
      <c r="F277" s="226" t="s">
        <v>1450</v>
      </c>
      <c r="G277" s="36"/>
      <c r="H277" s="36"/>
      <c r="I277" s="150"/>
      <c r="J277" s="36"/>
      <c r="K277" s="36"/>
      <c r="L277" s="40"/>
      <c r="M277" s="227"/>
      <c r="N277" s="228"/>
      <c r="O277" s="87"/>
      <c r="P277" s="87"/>
      <c r="Q277" s="87"/>
      <c r="R277" s="87"/>
      <c r="S277" s="87"/>
      <c r="T277" s="88"/>
      <c r="U277" s="34"/>
      <c r="V277" s="34"/>
      <c r="W277" s="34"/>
      <c r="X277" s="34"/>
      <c r="Y277" s="34"/>
      <c r="Z277" s="34"/>
      <c r="AA277" s="34"/>
      <c r="AB277" s="34"/>
      <c r="AC277" s="34"/>
      <c r="AD277" s="34"/>
      <c r="AE277" s="34"/>
      <c r="AT277" s="13" t="s">
        <v>199</v>
      </c>
      <c r="AU277" s="13" t="s">
        <v>76</v>
      </c>
    </row>
    <row r="278" s="2" customFormat="1">
      <c r="A278" s="34"/>
      <c r="B278" s="35"/>
      <c r="C278" s="36"/>
      <c r="D278" s="225" t="s">
        <v>340</v>
      </c>
      <c r="E278" s="36"/>
      <c r="F278" s="229" t="s">
        <v>525</v>
      </c>
      <c r="G278" s="36"/>
      <c r="H278" s="36"/>
      <c r="I278" s="150"/>
      <c r="J278" s="36"/>
      <c r="K278" s="36"/>
      <c r="L278" s="40"/>
      <c r="M278" s="227"/>
      <c r="N278" s="228"/>
      <c r="O278" s="87"/>
      <c r="P278" s="87"/>
      <c r="Q278" s="87"/>
      <c r="R278" s="87"/>
      <c r="S278" s="87"/>
      <c r="T278" s="88"/>
      <c r="U278" s="34"/>
      <c r="V278" s="34"/>
      <c r="W278" s="34"/>
      <c r="X278" s="34"/>
      <c r="Y278" s="34"/>
      <c r="Z278" s="34"/>
      <c r="AA278" s="34"/>
      <c r="AB278" s="34"/>
      <c r="AC278" s="34"/>
      <c r="AD278" s="34"/>
      <c r="AE278" s="34"/>
      <c r="AT278" s="13" t="s">
        <v>340</v>
      </c>
      <c r="AU278" s="13" t="s">
        <v>76</v>
      </c>
    </row>
    <row r="279" s="10" customFormat="1">
      <c r="A279" s="10"/>
      <c r="B279" s="230"/>
      <c r="C279" s="231"/>
      <c r="D279" s="225" t="s">
        <v>203</v>
      </c>
      <c r="E279" s="232" t="s">
        <v>1</v>
      </c>
      <c r="F279" s="233" t="s">
        <v>1589</v>
      </c>
      <c r="G279" s="231"/>
      <c r="H279" s="234">
        <v>198.40000000000001</v>
      </c>
      <c r="I279" s="235"/>
      <c r="J279" s="231"/>
      <c r="K279" s="231"/>
      <c r="L279" s="236"/>
      <c r="M279" s="237"/>
      <c r="N279" s="238"/>
      <c r="O279" s="238"/>
      <c r="P279" s="238"/>
      <c r="Q279" s="238"/>
      <c r="R279" s="238"/>
      <c r="S279" s="238"/>
      <c r="T279" s="239"/>
      <c r="U279" s="10"/>
      <c r="V279" s="10"/>
      <c r="W279" s="10"/>
      <c r="X279" s="10"/>
      <c r="Y279" s="10"/>
      <c r="Z279" s="10"/>
      <c r="AA279" s="10"/>
      <c r="AB279" s="10"/>
      <c r="AC279" s="10"/>
      <c r="AD279" s="10"/>
      <c r="AE279" s="10"/>
      <c r="AT279" s="240" t="s">
        <v>203</v>
      </c>
      <c r="AU279" s="240" t="s">
        <v>76</v>
      </c>
      <c r="AV279" s="10" t="s">
        <v>85</v>
      </c>
      <c r="AW279" s="10" t="s">
        <v>32</v>
      </c>
      <c r="AX279" s="10" t="s">
        <v>83</v>
      </c>
      <c r="AY279" s="240" t="s">
        <v>197</v>
      </c>
    </row>
    <row r="280" s="2" customFormat="1" ht="16.5" customHeight="1">
      <c r="A280" s="34"/>
      <c r="B280" s="35"/>
      <c r="C280" s="211" t="s">
        <v>465</v>
      </c>
      <c r="D280" s="211" t="s">
        <v>192</v>
      </c>
      <c r="E280" s="212" t="s">
        <v>541</v>
      </c>
      <c r="F280" s="213" t="s">
        <v>542</v>
      </c>
      <c r="G280" s="214" t="s">
        <v>307</v>
      </c>
      <c r="H280" s="215">
        <v>3.5</v>
      </c>
      <c r="I280" s="216"/>
      <c r="J280" s="217">
        <f>ROUND(I280*H280,2)</f>
        <v>0</v>
      </c>
      <c r="K280" s="218"/>
      <c r="L280" s="40"/>
      <c r="M280" s="219" t="s">
        <v>1</v>
      </c>
      <c r="N280" s="220" t="s">
        <v>41</v>
      </c>
      <c r="O280" s="87"/>
      <c r="P280" s="221">
        <f>O280*H280</f>
        <v>0</v>
      </c>
      <c r="Q280" s="221">
        <v>0</v>
      </c>
      <c r="R280" s="221">
        <f>Q280*H280</f>
        <v>0</v>
      </c>
      <c r="S280" s="221">
        <v>0</v>
      </c>
      <c r="T280" s="222">
        <f>S280*H280</f>
        <v>0</v>
      </c>
      <c r="U280" s="34"/>
      <c r="V280" s="34"/>
      <c r="W280" s="34"/>
      <c r="X280" s="34"/>
      <c r="Y280" s="34"/>
      <c r="Z280" s="34"/>
      <c r="AA280" s="34"/>
      <c r="AB280" s="34"/>
      <c r="AC280" s="34"/>
      <c r="AD280" s="34"/>
      <c r="AE280" s="34"/>
      <c r="AR280" s="223" t="s">
        <v>196</v>
      </c>
      <c r="AT280" s="223" t="s">
        <v>192</v>
      </c>
      <c r="AU280" s="223" t="s">
        <v>76</v>
      </c>
      <c r="AY280" s="13" t="s">
        <v>197</v>
      </c>
      <c r="BE280" s="224">
        <f>IF(N280="základní",J280,0)</f>
        <v>0</v>
      </c>
      <c r="BF280" s="224">
        <f>IF(N280="snížená",J280,0)</f>
        <v>0</v>
      </c>
      <c r="BG280" s="224">
        <f>IF(N280="zákl. přenesená",J280,0)</f>
        <v>0</v>
      </c>
      <c r="BH280" s="224">
        <f>IF(N280="sníž. přenesená",J280,0)</f>
        <v>0</v>
      </c>
      <c r="BI280" s="224">
        <f>IF(N280="nulová",J280,0)</f>
        <v>0</v>
      </c>
      <c r="BJ280" s="13" t="s">
        <v>83</v>
      </c>
      <c r="BK280" s="224">
        <f>ROUND(I280*H280,2)</f>
        <v>0</v>
      </c>
      <c r="BL280" s="13" t="s">
        <v>196</v>
      </c>
      <c r="BM280" s="223" t="s">
        <v>1590</v>
      </c>
    </row>
    <row r="281" s="2" customFormat="1">
      <c r="A281" s="34"/>
      <c r="B281" s="35"/>
      <c r="C281" s="36"/>
      <c r="D281" s="225" t="s">
        <v>199</v>
      </c>
      <c r="E281" s="36"/>
      <c r="F281" s="226" t="s">
        <v>544</v>
      </c>
      <c r="G281" s="36"/>
      <c r="H281" s="36"/>
      <c r="I281" s="150"/>
      <c r="J281" s="36"/>
      <c r="K281" s="36"/>
      <c r="L281" s="40"/>
      <c r="M281" s="227"/>
      <c r="N281" s="228"/>
      <c r="O281" s="87"/>
      <c r="P281" s="87"/>
      <c r="Q281" s="87"/>
      <c r="R281" s="87"/>
      <c r="S281" s="87"/>
      <c r="T281" s="88"/>
      <c r="U281" s="34"/>
      <c r="V281" s="34"/>
      <c r="W281" s="34"/>
      <c r="X281" s="34"/>
      <c r="Y281" s="34"/>
      <c r="Z281" s="34"/>
      <c r="AA281" s="34"/>
      <c r="AB281" s="34"/>
      <c r="AC281" s="34"/>
      <c r="AD281" s="34"/>
      <c r="AE281" s="34"/>
      <c r="AT281" s="13" t="s">
        <v>199</v>
      </c>
      <c r="AU281" s="13" t="s">
        <v>76</v>
      </c>
    </row>
    <row r="282" s="2" customFormat="1">
      <c r="A282" s="34"/>
      <c r="B282" s="35"/>
      <c r="C282" s="36"/>
      <c r="D282" s="225" t="s">
        <v>340</v>
      </c>
      <c r="E282" s="36"/>
      <c r="F282" s="229" t="s">
        <v>1441</v>
      </c>
      <c r="G282" s="36"/>
      <c r="H282" s="36"/>
      <c r="I282" s="150"/>
      <c r="J282" s="36"/>
      <c r="K282" s="36"/>
      <c r="L282" s="40"/>
      <c r="M282" s="227"/>
      <c r="N282" s="228"/>
      <c r="O282" s="87"/>
      <c r="P282" s="87"/>
      <c r="Q282" s="87"/>
      <c r="R282" s="87"/>
      <c r="S282" s="87"/>
      <c r="T282" s="88"/>
      <c r="U282" s="34"/>
      <c r="V282" s="34"/>
      <c r="W282" s="34"/>
      <c r="X282" s="34"/>
      <c r="Y282" s="34"/>
      <c r="Z282" s="34"/>
      <c r="AA282" s="34"/>
      <c r="AB282" s="34"/>
      <c r="AC282" s="34"/>
      <c r="AD282" s="34"/>
      <c r="AE282" s="34"/>
      <c r="AT282" s="13" t="s">
        <v>340</v>
      </c>
      <c r="AU282" s="13" t="s">
        <v>76</v>
      </c>
    </row>
    <row r="283" s="2" customFormat="1">
      <c r="A283" s="34"/>
      <c r="B283" s="35"/>
      <c r="C283" s="36"/>
      <c r="D283" s="225" t="s">
        <v>201</v>
      </c>
      <c r="E283" s="36"/>
      <c r="F283" s="229" t="s">
        <v>538</v>
      </c>
      <c r="G283" s="36"/>
      <c r="H283" s="36"/>
      <c r="I283" s="150"/>
      <c r="J283" s="36"/>
      <c r="K283" s="36"/>
      <c r="L283" s="40"/>
      <c r="M283" s="227"/>
      <c r="N283" s="228"/>
      <c r="O283" s="87"/>
      <c r="P283" s="87"/>
      <c r="Q283" s="87"/>
      <c r="R283" s="87"/>
      <c r="S283" s="87"/>
      <c r="T283" s="88"/>
      <c r="U283" s="34"/>
      <c r="V283" s="34"/>
      <c r="W283" s="34"/>
      <c r="X283" s="34"/>
      <c r="Y283" s="34"/>
      <c r="Z283" s="34"/>
      <c r="AA283" s="34"/>
      <c r="AB283" s="34"/>
      <c r="AC283" s="34"/>
      <c r="AD283" s="34"/>
      <c r="AE283" s="34"/>
      <c r="AT283" s="13" t="s">
        <v>201</v>
      </c>
      <c r="AU283" s="13" t="s">
        <v>76</v>
      </c>
    </row>
    <row r="284" s="10" customFormat="1">
      <c r="A284" s="10"/>
      <c r="B284" s="230"/>
      <c r="C284" s="231"/>
      <c r="D284" s="225" t="s">
        <v>203</v>
      </c>
      <c r="E284" s="232" t="s">
        <v>1</v>
      </c>
      <c r="F284" s="233" t="s">
        <v>1591</v>
      </c>
      <c r="G284" s="231"/>
      <c r="H284" s="234">
        <v>3.5</v>
      </c>
      <c r="I284" s="235"/>
      <c r="J284" s="231"/>
      <c r="K284" s="231"/>
      <c r="L284" s="236"/>
      <c r="M284" s="237"/>
      <c r="N284" s="238"/>
      <c r="O284" s="238"/>
      <c r="P284" s="238"/>
      <c r="Q284" s="238"/>
      <c r="R284" s="238"/>
      <c r="S284" s="238"/>
      <c r="T284" s="239"/>
      <c r="U284" s="10"/>
      <c r="V284" s="10"/>
      <c r="W284" s="10"/>
      <c r="X284" s="10"/>
      <c r="Y284" s="10"/>
      <c r="Z284" s="10"/>
      <c r="AA284" s="10"/>
      <c r="AB284" s="10"/>
      <c r="AC284" s="10"/>
      <c r="AD284" s="10"/>
      <c r="AE284" s="10"/>
      <c r="AT284" s="240" t="s">
        <v>203</v>
      </c>
      <c r="AU284" s="240" t="s">
        <v>76</v>
      </c>
      <c r="AV284" s="10" t="s">
        <v>85</v>
      </c>
      <c r="AW284" s="10" t="s">
        <v>32</v>
      </c>
      <c r="AX284" s="10" t="s">
        <v>83</v>
      </c>
      <c r="AY284" s="240" t="s">
        <v>197</v>
      </c>
    </row>
    <row r="285" s="2" customFormat="1" ht="16.5" customHeight="1">
      <c r="A285" s="34"/>
      <c r="B285" s="35"/>
      <c r="C285" s="211" t="s">
        <v>471</v>
      </c>
      <c r="D285" s="211" t="s">
        <v>192</v>
      </c>
      <c r="E285" s="212" t="s">
        <v>547</v>
      </c>
      <c r="F285" s="213" t="s">
        <v>548</v>
      </c>
      <c r="G285" s="214" t="s">
        <v>209</v>
      </c>
      <c r="H285" s="215">
        <v>3</v>
      </c>
      <c r="I285" s="216"/>
      <c r="J285" s="217">
        <f>ROUND(I285*H285,2)</f>
        <v>0</v>
      </c>
      <c r="K285" s="218"/>
      <c r="L285" s="40"/>
      <c r="M285" s="219" t="s">
        <v>1</v>
      </c>
      <c r="N285" s="220" t="s">
        <v>41</v>
      </c>
      <c r="O285" s="87"/>
      <c r="P285" s="221">
        <f>O285*H285</f>
        <v>0</v>
      </c>
      <c r="Q285" s="221">
        <v>0</v>
      </c>
      <c r="R285" s="221">
        <f>Q285*H285</f>
        <v>0</v>
      </c>
      <c r="S285" s="221">
        <v>0</v>
      </c>
      <c r="T285" s="222">
        <f>S285*H285</f>
        <v>0</v>
      </c>
      <c r="U285" s="34"/>
      <c r="V285" s="34"/>
      <c r="W285" s="34"/>
      <c r="X285" s="34"/>
      <c r="Y285" s="34"/>
      <c r="Z285" s="34"/>
      <c r="AA285" s="34"/>
      <c r="AB285" s="34"/>
      <c r="AC285" s="34"/>
      <c r="AD285" s="34"/>
      <c r="AE285" s="34"/>
      <c r="AR285" s="223" t="s">
        <v>196</v>
      </c>
      <c r="AT285" s="223" t="s">
        <v>192</v>
      </c>
      <c r="AU285" s="223" t="s">
        <v>76</v>
      </c>
      <c r="AY285" s="13" t="s">
        <v>197</v>
      </c>
      <c r="BE285" s="224">
        <f>IF(N285="základní",J285,0)</f>
        <v>0</v>
      </c>
      <c r="BF285" s="224">
        <f>IF(N285="snížená",J285,0)</f>
        <v>0</v>
      </c>
      <c r="BG285" s="224">
        <f>IF(N285="zákl. přenesená",J285,0)</f>
        <v>0</v>
      </c>
      <c r="BH285" s="224">
        <f>IF(N285="sníž. přenesená",J285,0)</f>
        <v>0</v>
      </c>
      <c r="BI285" s="224">
        <f>IF(N285="nulová",J285,0)</f>
        <v>0</v>
      </c>
      <c r="BJ285" s="13" t="s">
        <v>83</v>
      </c>
      <c r="BK285" s="224">
        <f>ROUND(I285*H285,2)</f>
        <v>0</v>
      </c>
      <c r="BL285" s="13" t="s">
        <v>196</v>
      </c>
      <c r="BM285" s="223" t="s">
        <v>1592</v>
      </c>
    </row>
    <row r="286" s="2" customFormat="1">
      <c r="A286" s="34"/>
      <c r="B286" s="35"/>
      <c r="C286" s="36"/>
      <c r="D286" s="225" t="s">
        <v>199</v>
      </c>
      <c r="E286" s="36"/>
      <c r="F286" s="226" t="s">
        <v>550</v>
      </c>
      <c r="G286" s="36"/>
      <c r="H286" s="36"/>
      <c r="I286" s="150"/>
      <c r="J286" s="36"/>
      <c r="K286" s="36"/>
      <c r="L286" s="40"/>
      <c r="M286" s="227"/>
      <c r="N286" s="228"/>
      <c r="O286" s="87"/>
      <c r="P286" s="87"/>
      <c r="Q286" s="87"/>
      <c r="R286" s="87"/>
      <c r="S286" s="87"/>
      <c r="T286" s="88"/>
      <c r="U286" s="34"/>
      <c r="V286" s="34"/>
      <c r="W286" s="34"/>
      <c r="X286" s="34"/>
      <c r="Y286" s="34"/>
      <c r="Z286" s="34"/>
      <c r="AA286" s="34"/>
      <c r="AB286" s="34"/>
      <c r="AC286" s="34"/>
      <c r="AD286" s="34"/>
      <c r="AE286" s="34"/>
      <c r="AT286" s="13" t="s">
        <v>199</v>
      </c>
      <c r="AU286" s="13" t="s">
        <v>76</v>
      </c>
    </row>
    <row r="287" s="2" customFormat="1">
      <c r="A287" s="34"/>
      <c r="B287" s="35"/>
      <c r="C287" s="36"/>
      <c r="D287" s="225" t="s">
        <v>340</v>
      </c>
      <c r="E287" s="36"/>
      <c r="F287" s="229" t="s">
        <v>1441</v>
      </c>
      <c r="G287" s="36"/>
      <c r="H287" s="36"/>
      <c r="I287" s="150"/>
      <c r="J287" s="36"/>
      <c r="K287" s="36"/>
      <c r="L287" s="40"/>
      <c r="M287" s="227"/>
      <c r="N287" s="228"/>
      <c r="O287" s="87"/>
      <c r="P287" s="87"/>
      <c r="Q287" s="87"/>
      <c r="R287" s="87"/>
      <c r="S287" s="87"/>
      <c r="T287" s="88"/>
      <c r="U287" s="34"/>
      <c r="V287" s="34"/>
      <c r="W287" s="34"/>
      <c r="X287" s="34"/>
      <c r="Y287" s="34"/>
      <c r="Z287" s="34"/>
      <c r="AA287" s="34"/>
      <c r="AB287" s="34"/>
      <c r="AC287" s="34"/>
      <c r="AD287" s="34"/>
      <c r="AE287" s="34"/>
      <c r="AT287" s="13" t="s">
        <v>340</v>
      </c>
      <c r="AU287" s="13" t="s">
        <v>76</v>
      </c>
    </row>
    <row r="288" s="2" customFormat="1">
      <c r="A288" s="34"/>
      <c r="B288" s="35"/>
      <c r="C288" s="36"/>
      <c r="D288" s="225" t="s">
        <v>201</v>
      </c>
      <c r="E288" s="36"/>
      <c r="F288" s="229" t="s">
        <v>551</v>
      </c>
      <c r="G288" s="36"/>
      <c r="H288" s="36"/>
      <c r="I288" s="150"/>
      <c r="J288" s="36"/>
      <c r="K288" s="36"/>
      <c r="L288" s="40"/>
      <c r="M288" s="227"/>
      <c r="N288" s="228"/>
      <c r="O288" s="87"/>
      <c r="P288" s="87"/>
      <c r="Q288" s="87"/>
      <c r="R288" s="87"/>
      <c r="S288" s="87"/>
      <c r="T288" s="88"/>
      <c r="U288" s="34"/>
      <c r="V288" s="34"/>
      <c r="W288" s="34"/>
      <c r="X288" s="34"/>
      <c r="Y288" s="34"/>
      <c r="Z288" s="34"/>
      <c r="AA288" s="34"/>
      <c r="AB288" s="34"/>
      <c r="AC288" s="34"/>
      <c r="AD288" s="34"/>
      <c r="AE288" s="34"/>
      <c r="AT288" s="13" t="s">
        <v>201</v>
      </c>
      <c r="AU288" s="13" t="s">
        <v>76</v>
      </c>
    </row>
    <row r="289" s="10" customFormat="1">
      <c r="A289" s="10"/>
      <c r="B289" s="230"/>
      <c r="C289" s="231"/>
      <c r="D289" s="225" t="s">
        <v>203</v>
      </c>
      <c r="E289" s="232" t="s">
        <v>1</v>
      </c>
      <c r="F289" s="233" t="s">
        <v>214</v>
      </c>
      <c r="G289" s="231"/>
      <c r="H289" s="234">
        <v>3</v>
      </c>
      <c r="I289" s="235"/>
      <c r="J289" s="231"/>
      <c r="K289" s="231"/>
      <c r="L289" s="236"/>
      <c r="M289" s="237"/>
      <c r="N289" s="238"/>
      <c r="O289" s="238"/>
      <c r="P289" s="238"/>
      <c r="Q289" s="238"/>
      <c r="R289" s="238"/>
      <c r="S289" s="238"/>
      <c r="T289" s="239"/>
      <c r="U289" s="10"/>
      <c r="V289" s="10"/>
      <c r="W289" s="10"/>
      <c r="X289" s="10"/>
      <c r="Y289" s="10"/>
      <c r="Z289" s="10"/>
      <c r="AA289" s="10"/>
      <c r="AB289" s="10"/>
      <c r="AC289" s="10"/>
      <c r="AD289" s="10"/>
      <c r="AE289" s="10"/>
      <c r="AT289" s="240" t="s">
        <v>203</v>
      </c>
      <c r="AU289" s="240" t="s">
        <v>76</v>
      </c>
      <c r="AV289" s="10" t="s">
        <v>85</v>
      </c>
      <c r="AW289" s="10" t="s">
        <v>32</v>
      </c>
      <c r="AX289" s="10" t="s">
        <v>83</v>
      </c>
      <c r="AY289" s="240" t="s">
        <v>197</v>
      </c>
    </row>
    <row r="290" s="2" customFormat="1" ht="21.75" customHeight="1">
      <c r="A290" s="34"/>
      <c r="B290" s="35"/>
      <c r="C290" s="211" t="s">
        <v>477</v>
      </c>
      <c r="D290" s="211" t="s">
        <v>192</v>
      </c>
      <c r="E290" s="212" t="s">
        <v>1455</v>
      </c>
      <c r="F290" s="213" t="s">
        <v>1456</v>
      </c>
      <c r="G290" s="214" t="s">
        <v>307</v>
      </c>
      <c r="H290" s="215">
        <v>1.7</v>
      </c>
      <c r="I290" s="216"/>
      <c r="J290" s="217">
        <f>ROUND(I290*H290,2)</f>
        <v>0</v>
      </c>
      <c r="K290" s="218"/>
      <c r="L290" s="40"/>
      <c r="M290" s="219" t="s">
        <v>1</v>
      </c>
      <c r="N290" s="220" t="s">
        <v>41</v>
      </c>
      <c r="O290" s="87"/>
      <c r="P290" s="221">
        <f>O290*H290</f>
        <v>0</v>
      </c>
      <c r="Q290" s="221">
        <v>0</v>
      </c>
      <c r="R290" s="221">
        <f>Q290*H290</f>
        <v>0</v>
      </c>
      <c r="S290" s="221">
        <v>0</v>
      </c>
      <c r="T290" s="222">
        <f>S290*H290</f>
        <v>0</v>
      </c>
      <c r="U290" s="34"/>
      <c r="V290" s="34"/>
      <c r="W290" s="34"/>
      <c r="X290" s="34"/>
      <c r="Y290" s="34"/>
      <c r="Z290" s="34"/>
      <c r="AA290" s="34"/>
      <c r="AB290" s="34"/>
      <c r="AC290" s="34"/>
      <c r="AD290" s="34"/>
      <c r="AE290" s="34"/>
      <c r="AR290" s="223" t="s">
        <v>503</v>
      </c>
      <c r="AT290" s="223" t="s">
        <v>192</v>
      </c>
      <c r="AU290" s="223" t="s">
        <v>76</v>
      </c>
      <c r="AY290" s="13" t="s">
        <v>197</v>
      </c>
      <c r="BE290" s="224">
        <f>IF(N290="základní",J290,0)</f>
        <v>0</v>
      </c>
      <c r="BF290" s="224">
        <f>IF(N290="snížená",J290,0)</f>
        <v>0</v>
      </c>
      <c r="BG290" s="224">
        <f>IF(N290="zákl. přenesená",J290,0)</f>
        <v>0</v>
      </c>
      <c r="BH290" s="224">
        <f>IF(N290="sníž. přenesená",J290,0)</f>
        <v>0</v>
      </c>
      <c r="BI290" s="224">
        <f>IF(N290="nulová",J290,0)</f>
        <v>0</v>
      </c>
      <c r="BJ290" s="13" t="s">
        <v>83</v>
      </c>
      <c r="BK290" s="224">
        <f>ROUND(I290*H290,2)</f>
        <v>0</v>
      </c>
      <c r="BL290" s="13" t="s">
        <v>503</v>
      </c>
      <c r="BM290" s="223" t="s">
        <v>1593</v>
      </c>
    </row>
    <row r="291" s="2" customFormat="1">
      <c r="A291" s="34"/>
      <c r="B291" s="35"/>
      <c r="C291" s="36"/>
      <c r="D291" s="225" t="s">
        <v>199</v>
      </c>
      <c r="E291" s="36"/>
      <c r="F291" s="226" t="s">
        <v>1458</v>
      </c>
      <c r="G291" s="36"/>
      <c r="H291" s="36"/>
      <c r="I291" s="150"/>
      <c r="J291" s="36"/>
      <c r="K291" s="36"/>
      <c r="L291" s="40"/>
      <c r="M291" s="227"/>
      <c r="N291" s="228"/>
      <c r="O291" s="87"/>
      <c r="P291" s="87"/>
      <c r="Q291" s="87"/>
      <c r="R291" s="87"/>
      <c r="S291" s="87"/>
      <c r="T291" s="88"/>
      <c r="U291" s="34"/>
      <c r="V291" s="34"/>
      <c r="W291" s="34"/>
      <c r="X291" s="34"/>
      <c r="Y291" s="34"/>
      <c r="Z291" s="34"/>
      <c r="AA291" s="34"/>
      <c r="AB291" s="34"/>
      <c r="AC291" s="34"/>
      <c r="AD291" s="34"/>
      <c r="AE291" s="34"/>
      <c r="AT291" s="13" t="s">
        <v>199</v>
      </c>
      <c r="AU291" s="13" t="s">
        <v>76</v>
      </c>
    </row>
    <row r="292" s="2" customFormat="1">
      <c r="A292" s="34"/>
      <c r="B292" s="35"/>
      <c r="C292" s="36"/>
      <c r="D292" s="225" t="s">
        <v>340</v>
      </c>
      <c r="E292" s="36"/>
      <c r="F292" s="229" t="s">
        <v>525</v>
      </c>
      <c r="G292" s="36"/>
      <c r="H292" s="36"/>
      <c r="I292" s="150"/>
      <c r="J292" s="36"/>
      <c r="K292" s="36"/>
      <c r="L292" s="40"/>
      <c r="M292" s="227"/>
      <c r="N292" s="228"/>
      <c r="O292" s="87"/>
      <c r="P292" s="87"/>
      <c r="Q292" s="87"/>
      <c r="R292" s="87"/>
      <c r="S292" s="87"/>
      <c r="T292" s="88"/>
      <c r="U292" s="34"/>
      <c r="V292" s="34"/>
      <c r="W292" s="34"/>
      <c r="X292" s="34"/>
      <c r="Y292" s="34"/>
      <c r="Z292" s="34"/>
      <c r="AA292" s="34"/>
      <c r="AB292" s="34"/>
      <c r="AC292" s="34"/>
      <c r="AD292" s="34"/>
      <c r="AE292" s="34"/>
      <c r="AT292" s="13" t="s">
        <v>340</v>
      </c>
      <c r="AU292" s="13" t="s">
        <v>76</v>
      </c>
    </row>
    <row r="293" s="10" customFormat="1">
      <c r="A293" s="10"/>
      <c r="B293" s="230"/>
      <c r="C293" s="231"/>
      <c r="D293" s="225" t="s">
        <v>203</v>
      </c>
      <c r="E293" s="232" t="s">
        <v>1</v>
      </c>
      <c r="F293" s="233" t="s">
        <v>1594</v>
      </c>
      <c r="G293" s="231"/>
      <c r="H293" s="234">
        <v>1.7</v>
      </c>
      <c r="I293" s="235"/>
      <c r="J293" s="231"/>
      <c r="K293" s="231"/>
      <c r="L293" s="236"/>
      <c r="M293" s="237"/>
      <c r="N293" s="238"/>
      <c r="O293" s="238"/>
      <c r="P293" s="238"/>
      <c r="Q293" s="238"/>
      <c r="R293" s="238"/>
      <c r="S293" s="238"/>
      <c r="T293" s="239"/>
      <c r="U293" s="10"/>
      <c r="V293" s="10"/>
      <c r="W293" s="10"/>
      <c r="X293" s="10"/>
      <c r="Y293" s="10"/>
      <c r="Z293" s="10"/>
      <c r="AA293" s="10"/>
      <c r="AB293" s="10"/>
      <c r="AC293" s="10"/>
      <c r="AD293" s="10"/>
      <c r="AE293" s="10"/>
      <c r="AT293" s="240" t="s">
        <v>203</v>
      </c>
      <c r="AU293" s="240" t="s">
        <v>76</v>
      </c>
      <c r="AV293" s="10" t="s">
        <v>85</v>
      </c>
      <c r="AW293" s="10" t="s">
        <v>32</v>
      </c>
      <c r="AX293" s="10" t="s">
        <v>83</v>
      </c>
      <c r="AY293" s="240" t="s">
        <v>197</v>
      </c>
    </row>
    <row r="294" s="2" customFormat="1" ht="16.5" customHeight="1">
      <c r="A294" s="34"/>
      <c r="B294" s="35"/>
      <c r="C294" s="211" t="s">
        <v>483</v>
      </c>
      <c r="D294" s="211" t="s">
        <v>192</v>
      </c>
      <c r="E294" s="212" t="s">
        <v>559</v>
      </c>
      <c r="F294" s="213" t="s">
        <v>560</v>
      </c>
      <c r="G294" s="214" t="s">
        <v>209</v>
      </c>
      <c r="H294" s="215">
        <v>4</v>
      </c>
      <c r="I294" s="216"/>
      <c r="J294" s="217">
        <f>ROUND(I294*H294,2)</f>
        <v>0</v>
      </c>
      <c r="K294" s="218"/>
      <c r="L294" s="40"/>
      <c r="M294" s="219" t="s">
        <v>1</v>
      </c>
      <c r="N294" s="220" t="s">
        <v>41</v>
      </c>
      <c r="O294" s="87"/>
      <c r="P294" s="221">
        <f>O294*H294</f>
        <v>0</v>
      </c>
      <c r="Q294" s="221">
        <v>0</v>
      </c>
      <c r="R294" s="221">
        <f>Q294*H294</f>
        <v>0</v>
      </c>
      <c r="S294" s="221">
        <v>0</v>
      </c>
      <c r="T294" s="222">
        <f>S294*H294</f>
        <v>0</v>
      </c>
      <c r="U294" s="34"/>
      <c r="V294" s="34"/>
      <c r="W294" s="34"/>
      <c r="X294" s="34"/>
      <c r="Y294" s="34"/>
      <c r="Z294" s="34"/>
      <c r="AA294" s="34"/>
      <c r="AB294" s="34"/>
      <c r="AC294" s="34"/>
      <c r="AD294" s="34"/>
      <c r="AE294" s="34"/>
      <c r="AR294" s="223" t="s">
        <v>563</v>
      </c>
      <c r="AT294" s="223" t="s">
        <v>192</v>
      </c>
      <c r="AU294" s="223" t="s">
        <v>76</v>
      </c>
      <c r="AY294" s="13" t="s">
        <v>197</v>
      </c>
      <c r="BE294" s="224">
        <f>IF(N294="základní",J294,0)</f>
        <v>0</v>
      </c>
      <c r="BF294" s="224">
        <f>IF(N294="snížená",J294,0)</f>
        <v>0</v>
      </c>
      <c r="BG294" s="224">
        <f>IF(N294="zákl. přenesená",J294,0)</f>
        <v>0</v>
      </c>
      <c r="BH294" s="224">
        <f>IF(N294="sníž. přenesená",J294,0)</f>
        <v>0</v>
      </c>
      <c r="BI294" s="224">
        <f>IF(N294="nulová",J294,0)</f>
        <v>0</v>
      </c>
      <c r="BJ294" s="13" t="s">
        <v>83</v>
      </c>
      <c r="BK294" s="224">
        <f>ROUND(I294*H294,2)</f>
        <v>0</v>
      </c>
      <c r="BL294" s="13" t="s">
        <v>563</v>
      </c>
      <c r="BM294" s="223" t="s">
        <v>1595</v>
      </c>
    </row>
    <row r="295" s="2" customFormat="1">
      <c r="A295" s="34"/>
      <c r="B295" s="35"/>
      <c r="C295" s="36"/>
      <c r="D295" s="225" t="s">
        <v>199</v>
      </c>
      <c r="E295" s="36"/>
      <c r="F295" s="226" t="s">
        <v>560</v>
      </c>
      <c r="G295" s="36"/>
      <c r="H295" s="36"/>
      <c r="I295" s="150"/>
      <c r="J295" s="36"/>
      <c r="K295" s="36"/>
      <c r="L295" s="40"/>
      <c r="M295" s="227"/>
      <c r="N295" s="228"/>
      <c r="O295" s="87"/>
      <c r="P295" s="87"/>
      <c r="Q295" s="87"/>
      <c r="R295" s="87"/>
      <c r="S295" s="87"/>
      <c r="T295" s="88"/>
      <c r="U295" s="34"/>
      <c r="V295" s="34"/>
      <c r="W295" s="34"/>
      <c r="X295" s="34"/>
      <c r="Y295" s="34"/>
      <c r="Z295" s="34"/>
      <c r="AA295" s="34"/>
      <c r="AB295" s="34"/>
      <c r="AC295" s="34"/>
      <c r="AD295" s="34"/>
      <c r="AE295" s="34"/>
      <c r="AT295" s="13" t="s">
        <v>199</v>
      </c>
      <c r="AU295" s="13" t="s">
        <v>76</v>
      </c>
    </row>
    <row r="296" s="2" customFormat="1" ht="16.5" customHeight="1">
      <c r="A296" s="34"/>
      <c r="B296" s="35"/>
      <c r="C296" s="211" t="s">
        <v>489</v>
      </c>
      <c r="D296" s="211" t="s">
        <v>192</v>
      </c>
      <c r="E296" s="212" t="s">
        <v>564</v>
      </c>
      <c r="F296" s="213" t="s">
        <v>565</v>
      </c>
      <c r="G296" s="214" t="s">
        <v>209</v>
      </c>
      <c r="H296" s="215">
        <v>4</v>
      </c>
      <c r="I296" s="216"/>
      <c r="J296" s="217">
        <f>ROUND(I296*H296,2)</f>
        <v>0</v>
      </c>
      <c r="K296" s="218"/>
      <c r="L296" s="40"/>
      <c r="M296" s="219" t="s">
        <v>1</v>
      </c>
      <c r="N296" s="220" t="s">
        <v>41</v>
      </c>
      <c r="O296" s="87"/>
      <c r="P296" s="221">
        <f>O296*H296</f>
        <v>0</v>
      </c>
      <c r="Q296" s="221">
        <v>0</v>
      </c>
      <c r="R296" s="221">
        <f>Q296*H296</f>
        <v>0</v>
      </c>
      <c r="S296" s="221">
        <v>0</v>
      </c>
      <c r="T296" s="222">
        <f>S296*H296</f>
        <v>0</v>
      </c>
      <c r="U296" s="34"/>
      <c r="V296" s="34"/>
      <c r="W296" s="34"/>
      <c r="X296" s="34"/>
      <c r="Y296" s="34"/>
      <c r="Z296" s="34"/>
      <c r="AA296" s="34"/>
      <c r="AB296" s="34"/>
      <c r="AC296" s="34"/>
      <c r="AD296" s="34"/>
      <c r="AE296" s="34"/>
      <c r="AR296" s="223" t="s">
        <v>563</v>
      </c>
      <c r="AT296" s="223" t="s">
        <v>192</v>
      </c>
      <c r="AU296" s="223" t="s">
        <v>76</v>
      </c>
      <c r="AY296" s="13" t="s">
        <v>197</v>
      </c>
      <c r="BE296" s="224">
        <f>IF(N296="základní",J296,0)</f>
        <v>0</v>
      </c>
      <c r="BF296" s="224">
        <f>IF(N296="snížená",J296,0)</f>
        <v>0</v>
      </c>
      <c r="BG296" s="224">
        <f>IF(N296="zákl. přenesená",J296,0)</f>
        <v>0</v>
      </c>
      <c r="BH296" s="224">
        <f>IF(N296="sníž. přenesená",J296,0)</f>
        <v>0</v>
      </c>
      <c r="BI296" s="224">
        <f>IF(N296="nulová",J296,0)</f>
        <v>0</v>
      </c>
      <c r="BJ296" s="13" t="s">
        <v>83</v>
      </c>
      <c r="BK296" s="224">
        <f>ROUND(I296*H296,2)</f>
        <v>0</v>
      </c>
      <c r="BL296" s="13" t="s">
        <v>563</v>
      </c>
      <c r="BM296" s="223" t="s">
        <v>1596</v>
      </c>
    </row>
    <row r="297" s="2" customFormat="1">
      <c r="A297" s="34"/>
      <c r="B297" s="35"/>
      <c r="C297" s="36"/>
      <c r="D297" s="225" t="s">
        <v>199</v>
      </c>
      <c r="E297" s="36"/>
      <c r="F297" s="226" t="s">
        <v>565</v>
      </c>
      <c r="G297" s="36"/>
      <c r="H297" s="36"/>
      <c r="I297" s="150"/>
      <c r="J297" s="36"/>
      <c r="K297" s="36"/>
      <c r="L297" s="40"/>
      <c r="M297" s="227"/>
      <c r="N297" s="228"/>
      <c r="O297" s="87"/>
      <c r="P297" s="87"/>
      <c r="Q297" s="87"/>
      <c r="R297" s="87"/>
      <c r="S297" s="87"/>
      <c r="T297" s="88"/>
      <c r="U297" s="34"/>
      <c r="V297" s="34"/>
      <c r="W297" s="34"/>
      <c r="X297" s="34"/>
      <c r="Y297" s="34"/>
      <c r="Z297" s="34"/>
      <c r="AA297" s="34"/>
      <c r="AB297" s="34"/>
      <c r="AC297" s="34"/>
      <c r="AD297" s="34"/>
      <c r="AE297" s="34"/>
      <c r="AT297" s="13" t="s">
        <v>199</v>
      </c>
      <c r="AU297" s="13" t="s">
        <v>76</v>
      </c>
    </row>
    <row r="298" s="2" customFormat="1" ht="16.5" customHeight="1">
      <c r="A298" s="34"/>
      <c r="B298" s="35"/>
      <c r="C298" s="211" t="s">
        <v>495</v>
      </c>
      <c r="D298" s="211" t="s">
        <v>192</v>
      </c>
      <c r="E298" s="212" t="s">
        <v>568</v>
      </c>
      <c r="F298" s="213" t="s">
        <v>569</v>
      </c>
      <c r="G298" s="214" t="s">
        <v>209</v>
      </c>
      <c r="H298" s="215">
        <v>4</v>
      </c>
      <c r="I298" s="216"/>
      <c r="J298" s="217">
        <f>ROUND(I298*H298,2)</f>
        <v>0</v>
      </c>
      <c r="K298" s="218"/>
      <c r="L298" s="40"/>
      <c r="M298" s="219" t="s">
        <v>1</v>
      </c>
      <c r="N298" s="220" t="s">
        <v>41</v>
      </c>
      <c r="O298" s="87"/>
      <c r="P298" s="221">
        <f>O298*H298</f>
        <v>0</v>
      </c>
      <c r="Q298" s="221">
        <v>0</v>
      </c>
      <c r="R298" s="221">
        <f>Q298*H298</f>
        <v>0</v>
      </c>
      <c r="S298" s="221">
        <v>0</v>
      </c>
      <c r="T298" s="222">
        <f>S298*H298</f>
        <v>0</v>
      </c>
      <c r="U298" s="34"/>
      <c r="V298" s="34"/>
      <c r="W298" s="34"/>
      <c r="X298" s="34"/>
      <c r="Y298" s="34"/>
      <c r="Z298" s="34"/>
      <c r="AA298" s="34"/>
      <c r="AB298" s="34"/>
      <c r="AC298" s="34"/>
      <c r="AD298" s="34"/>
      <c r="AE298" s="34"/>
      <c r="AR298" s="223" t="s">
        <v>563</v>
      </c>
      <c r="AT298" s="223" t="s">
        <v>192</v>
      </c>
      <c r="AU298" s="223" t="s">
        <v>76</v>
      </c>
      <c r="AY298" s="13" t="s">
        <v>197</v>
      </c>
      <c r="BE298" s="224">
        <f>IF(N298="základní",J298,0)</f>
        <v>0</v>
      </c>
      <c r="BF298" s="224">
        <f>IF(N298="snížená",J298,0)</f>
        <v>0</v>
      </c>
      <c r="BG298" s="224">
        <f>IF(N298="zákl. přenesená",J298,0)</f>
        <v>0</v>
      </c>
      <c r="BH298" s="224">
        <f>IF(N298="sníž. přenesená",J298,0)</f>
        <v>0</v>
      </c>
      <c r="BI298" s="224">
        <f>IF(N298="nulová",J298,0)</f>
        <v>0</v>
      </c>
      <c r="BJ298" s="13" t="s">
        <v>83</v>
      </c>
      <c r="BK298" s="224">
        <f>ROUND(I298*H298,2)</f>
        <v>0</v>
      </c>
      <c r="BL298" s="13" t="s">
        <v>563</v>
      </c>
      <c r="BM298" s="223" t="s">
        <v>1597</v>
      </c>
    </row>
    <row r="299" s="2" customFormat="1">
      <c r="A299" s="34"/>
      <c r="B299" s="35"/>
      <c r="C299" s="36"/>
      <c r="D299" s="225" t="s">
        <v>199</v>
      </c>
      <c r="E299" s="36"/>
      <c r="F299" s="226" t="s">
        <v>569</v>
      </c>
      <c r="G299" s="36"/>
      <c r="H299" s="36"/>
      <c r="I299" s="150"/>
      <c r="J299" s="36"/>
      <c r="K299" s="36"/>
      <c r="L299" s="40"/>
      <c r="M299" s="227"/>
      <c r="N299" s="228"/>
      <c r="O299" s="87"/>
      <c r="P299" s="87"/>
      <c r="Q299" s="87"/>
      <c r="R299" s="87"/>
      <c r="S299" s="87"/>
      <c r="T299" s="88"/>
      <c r="U299" s="34"/>
      <c r="V299" s="34"/>
      <c r="W299" s="34"/>
      <c r="X299" s="34"/>
      <c r="Y299" s="34"/>
      <c r="Z299" s="34"/>
      <c r="AA299" s="34"/>
      <c r="AB299" s="34"/>
      <c r="AC299" s="34"/>
      <c r="AD299" s="34"/>
      <c r="AE299" s="34"/>
      <c r="AT299" s="13" t="s">
        <v>199</v>
      </c>
      <c r="AU299" s="13" t="s">
        <v>76</v>
      </c>
    </row>
    <row r="300" s="2" customFormat="1" ht="16.5" customHeight="1">
      <c r="A300" s="34"/>
      <c r="B300" s="35"/>
      <c r="C300" s="211" t="s">
        <v>500</v>
      </c>
      <c r="D300" s="211" t="s">
        <v>192</v>
      </c>
      <c r="E300" s="212" t="s">
        <v>572</v>
      </c>
      <c r="F300" s="213" t="s">
        <v>573</v>
      </c>
      <c r="G300" s="214" t="s">
        <v>209</v>
      </c>
      <c r="H300" s="215">
        <v>4</v>
      </c>
      <c r="I300" s="216"/>
      <c r="J300" s="217">
        <f>ROUND(I300*H300,2)</f>
        <v>0</v>
      </c>
      <c r="K300" s="218"/>
      <c r="L300" s="40"/>
      <c r="M300" s="219" t="s">
        <v>1</v>
      </c>
      <c r="N300" s="220" t="s">
        <v>41</v>
      </c>
      <c r="O300" s="87"/>
      <c r="P300" s="221">
        <f>O300*H300</f>
        <v>0</v>
      </c>
      <c r="Q300" s="221">
        <v>0</v>
      </c>
      <c r="R300" s="221">
        <f>Q300*H300</f>
        <v>0</v>
      </c>
      <c r="S300" s="221">
        <v>0</v>
      </c>
      <c r="T300" s="222">
        <f>S300*H300</f>
        <v>0</v>
      </c>
      <c r="U300" s="34"/>
      <c r="V300" s="34"/>
      <c r="W300" s="34"/>
      <c r="X300" s="34"/>
      <c r="Y300" s="34"/>
      <c r="Z300" s="34"/>
      <c r="AA300" s="34"/>
      <c r="AB300" s="34"/>
      <c r="AC300" s="34"/>
      <c r="AD300" s="34"/>
      <c r="AE300" s="34"/>
      <c r="AR300" s="223" t="s">
        <v>563</v>
      </c>
      <c r="AT300" s="223" t="s">
        <v>192</v>
      </c>
      <c r="AU300" s="223" t="s">
        <v>76</v>
      </c>
      <c r="AY300" s="13" t="s">
        <v>197</v>
      </c>
      <c r="BE300" s="224">
        <f>IF(N300="základní",J300,0)</f>
        <v>0</v>
      </c>
      <c r="BF300" s="224">
        <f>IF(N300="snížená",J300,0)</f>
        <v>0</v>
      </c>
      <c r="BG300" s="224">
        <f>IF(N300="zákl. přenesená",J300,0)</f>
        <v>0</v>
      </c>
      <c r="BH300" s="224">
        <f>IF(N300="sníž. přenesená",J300,0)</f>
        <v>0</v>
      </c>
      <c r="BI300" s="224">
        <f>IF(N300="nulová",J300,0)</f>
        <v>0</v>
      </c>
      <c r="BJ300" s="13" t="s">
        <v>83</v>
      </c>
      <c r="BK300" s="224">
        <f>ROUND(I300*H300,2)</f>
        <v>0</v>
      </c>
      <c r="BL300" s="13" t="s">
        <v>563</v>
      </c>
      <c r="BM300" s="223" t="s">
        <v>1598</v>
      </c>
    </row>
    <row r="301" s="2" customFormat="1">
      <c r="A301" s="34"/>
      <c r="B301" s="35"/>
      <c r="C301" s="36"/>
      <c r="D301" s="225" t="s">
        <v>199</v>
      </c>
      <c r="E301" s="36"/>
      <c r="F301" s="226" t="s">
        <v>573</v>
      </c>
      <c r="G301" s="36"/>
      <c r="H301" s="36"/>
      <c r="I301" s="150"/>
      <c r="J301" s="36"/>
      <c r="K301" s="36"/>
      <c r="L301" s="40"/>
      <c r="M301" s="227"/>
      <c r="N301" s="228"/>
      <c r="O301" s="87"/>
      <c r="P301" s="87"/>
      <c r="Q301" s="87"/>
      <c r="R301" s="87"/>
      <c r="S301" s="87"/>
      <c r="T301" s="88"/>
      <c r="U301" s="34"/>
      <c r="V301" s="34"/>
      <c r="W301" s="34"/>
      <c r="X301" s="34"/>
      <c r="Y301" s="34"/>
      <c r="Z301" s="34"/>
      <c r="AA301" s="34"/>
      <c r="AB301" s="34"/>
      <c r="AC301" s="34"/>
      <c r="AD301" s="34"/>
      <c r="AE301" s="34"/>
      <c r="AT301" s="13" t="s">
        <v>199</v>
      </c>
      <c r="AU301" s="13" t="s">
        <v>76</v>
      </c>
    </row>
    <row r="302" s="2" customFormat="1" ht="16.5" customHeight="1">
      <c r="A302" s="34"/>
      <c r="B302" s="35"/>
      <c r="C302" s="211" t="s">
        <v>508</v>
      </c>
      <c r="D302" s="211" t="s">
        <v>192</v>
      </c>
      <c r="E302" s="212" t="s">
        <v>1599</v>
      </c>
      <c r="F302" s="213" t="s">
        <v>1600</v>
      </c>
      <c r="G302" s="214" t="s">
        <v>209</v>
      </c>
      <c r="H302" s="215">
        <v>2</v>
      </c>
      <c r="I302" s="216"/>
      <c r="J302" s="217">
        <f>ROUND(I302*H302,2)</f>
        <v>0</v>
      </c>
      <c r="K302" s="218"/>
      <c r="L302" s="40"/>
      <c r="M302" s="219" t="s">
        <v>1</v>
      </c>
      <c r="N302" s="220" t="s">
        <v>41</v>
      </c>
      <c r="O302" s="87"/>
      <c r="P302" s="221">
        <f>O302*H302</f>
        <v>0</v>
      </c>
      <c r="Q302" s="221">
        <v>0</v>
      </c>
      <c r="R302" s="221">
        <f>Q302*H302</f>
        <v>0</v>
      </c>
      <c r="S302" s="221">
        <v>0</v>
      </c>
      <c r="T302" s="222">
        <f>S302*H302</f>
        <v>0</v>
      </c>
      <c r="U302" s="34"/>
      <c r="V302" s="34"/>
      <c r="W302" s="34"/>
      <c r="X302" s="34"/>
      <c r="Y302" s="34"/>
      <c r="Z302" s="34"/>
      <c r="AA302" s="34"/>
      <c r="AB302" s="34"/>
      <c r="AC302" s="34"/>
      <c r="AD302" s="34"/>
      <c r="AE302" s="34"/>
      <c r="AR302" s="223" t="s">
        <v>563</v>
      </c>
      <c r="AT302" s="223" t="s">
        <v>192</v>
      </c>
      <c r="AU302" s="223" t="s">
        <v>76</v>
      </c>
      <c r="AY302" s="13" t="s">
        <v>197</v>
      </c>
      <c r="BE302" s="224">
        <f>IF(N302="základní",J302,0)</f>
        <v>0</v>
      </c>
      <c r="BF302" s="224">
        <f>IF(N302="snížená",J302,0)</f>
        <v>0</v>
      </c>
      <c r="BG302" s="224">
        <f>IF(N302="zákl. přenesená",J302,0)</f>
        <v>0</v>
      </c>
      <c r="BH302" s="224">
        <f>IF(N302="sníž. přenesená",J302,0)</f>
        <v>0</v>
      </c>
      <c r="BI302" s="224">
        <f>IF(N302="nulová",J302,0)</f>
        <v>0</v>
      </c>
      <c r="BJ302" s="13" t="s">
        <v>83</v>
      </c>
      <c r="BK302" s="224">
        <f>ROUND(I302*H302,2)</f>
        <v>0</v>
      </c>
      <c r="BL302" s="13" t="s">
        <v>563</v>
      </c>
      <c r="BM302" s="223" t="s">
        <v>1601</v>
      </c>
    </row>
    <row r="303" s="2" customFormat="1">
      <c r="A303" s="34"/>
      <c r="B303" s="35"/>
      <c r="C303" s="36"/>
      <c r="D303" s="225" t="s">
        <v>199</v>
      </c>
      <c r="E303" s="36"/>
      <c r="F303" s="226" t="s">
        <v>1602</v>
      </c>
      <c r="G303" s="36"/>
      <c r="H303" s="36"/>
      <c r="I303" s="150"/>
      <c r="J303" s="36"/>
      <c r="K303" s="36"/>
      <c r="L303" s="40"/>
      <c r="M303" s="227"/>
      <c r="N303" s="228"/>
      <c r="O303" s="87"/>
      <c r="P303" s="87"/>
      <c r="Q303" s="87"/>
      <c r="R303" s="87"/>
      <c r="S303" s="87"/>
      <c r="T303" s="88"/>
      <c r="U303" s="34"/>
      <c r="V303" s="34"/>
      <c r="W303" s="34"/>
      <c r="X303" s="34"/>
      <c r="Y303" s="34"/>
      <c r="Z303" s="34"/>
      <c r="AA303" s="34"/>
      <c r="AB303" s="34"/>
      <c r="AC303" s="34"/>
      <c r="AD303" s="34"/>
      <c r="AE303" s="34"/>
      <c r="AT303" s="13" t="s">
        <v>199</v>
      </c>
      <c r="AU303" s="13" t="s">
        <v>76</v>
      </c>
    </row>
    <row r="304" s="2" customFormat="1" ht="21.75" customHeight="1">
      <c r="A304" s="34"/>
      <c r="B304" s="35"/>
      <c r="C304" s="211" t="s">
        <v>515</v>
      </c>
      <c r="D304" s="211" t="s">
        <v>192</v>
      </c>
      <c r="E304" s="212" t="s">
        <v>1603</v>
      </c>
      <c r="F304" s="213" t="s">
        <v>1604</v>
      </c>
      <c r="G304" s="214" t="s">
        <v>209</v>
      </c>
      <c r="H304" s="215">
        <v>2</v>
      </c>
      <c r="I304" s="216"/>
      <c r="J304" s="217">
        <f>ROUND(I304*H304,2)</f>
        <v>0</v>
      </c>
      <c r="K304" s="218"/>
      <c r="L304" s="40"/>
      <c r="M304" s="219" t="s">
        <v>1</v>
      </c>
      <c r="N304" s="220" t="s">
        <v>41</v>
      </c>
      <c r="O304" s="87"/>
      <c r="P304" s="221">
        <f>O304*H304</f>
        <v>0</v>
      </c>
      <c r="Q304" s="221">
        <v>0</v>
      </c>
      <c r="R304" s="221">
        <f>Q304*H304</f>
        <v>0</v>
      </c>
      <c r="S304" s="221">
        <v>0</v>
      </c>
      <c r="T304" s="222">
        <f>S304*H304</f>
        <v>0</v>
      </c>
      <c r="U304" s="34"/>
      <c r="V304" s="34"/>
      <c r="W304" s="34"/>
      <c r="X304" s="34"/>
      <c r="Y304" s="34"/>
      <c r="Z304" s="34"/>
      <c r="AA304" s="34"/>
      <c r="AB304" s="34"/>
      <c r="AC304" s="34"/>
      <c r="AD304" s="34"/>
      <c r="AE304" s="34"/>
      <c r="AR304" s="223" t="s">
        <v>561</v>
      </c>
      <c r="AT304" s="223" t="s">
        <v>192</v>
      </c>
      <c r="AU304" s="223" t="s">
        <v>76</v>
      </c>
      <c r="AY304" s="13" t="s">
        <v>197</v>
      </c>
      <c r="BE304" s="224">
        <f>IF(N304="základní",J304,0)</f>
        <v>0</v>
      </c>
      <c r="BF304" s="224">
        <f>IF(N304="snížená",J304,0)</f>
        <v>0</v>
      </c>
      <c r="BG304" s="224">
        <f>IF(N304="zákl. přenesená",J304,0)</f>
        <v>0</v>
      </c>
      <c r="BH304" s="224">
        <f>IF(N304="sníž. přenesená",J304,0)</f>
        <v>0</v>
      </c>
      <c r="BI304" s="224">
        <f>IF(N304="nulová",J304,0)</f>
        <v>0</v>
      </c>
      <c r="BJ304" s="13" t="s">
        <v>83</v>
      </c>
      <c r="BK304" s="224">
        <f>ROUND(I304*H304,2)</f>
        <v>0</v>
      </c>
      <c r="BL304" s="13" t="s">
        <v>561</v>
      </c>
      <c r="BM304" s="223" t="s">
        <v>1605</v>
      </c>
    </row>
    <row r="305" s="2" customFormat="1">
      <c r="A305" s="34"/>
      <c r="B305" s="35"/>
      <c r="C305" s="36"/>
      <c r="D305" s="225" t="s">
        <v>199</v>
      </c>
      <c r="E305" s="36"/>
      <c r="F305" s="226" t="s">
        <v>1604</v>
      </c>
      <c r="G305" s="36"/>
      <c r="H305" s="36"/>
      <c r="I305" s="150"/>
      <c r="J305" s="36"/>
      <c r="K305" s="36"/>
      <c r="L305" s="40"/>
      <c r="M305" s="227"/>
      <c r="N305" s="228"/>
      <c r="O305" s="87"/>
      <c r="P305" s="87"/>
      <c r="Q305" s="87"/>
      <c r="R305" s="87"/>
      <c r="S305" s="87"/>
      <c r="T305" s="88"/>
      <c r="U305" s="34"/>
      <c r="V305" s="34"/>
      <c r="W305" s="34"/>
      <c r="X305" s="34"/>
      <c r="Y305" s="34"/>
      <c r="Z305" s="34"/>
      <c r="AA305" s="34"/>
      <c r="AB305" s="34"/>
      <c r="AC305" s="34"/>
      <c r="AD305" s="34"/>
      <c r="AE305" s="34"/>
      <c r="AT305" s="13" t="s">
        <v>199</v>
      </c>
      <c r="AU305" s="13" t="s">
        <v>76</v>
      </c>
    </row>
    <row r="306" s="2" customFormat="1" ht="16.5" customHeight="1">
      <c r="A306" s="34"/>
      <c r="B306" s="35"/>
      <c r="C306" s="211" t="s">
        <v>520</v>
      </c>
      <c r="D306" s="211" t="s">
        <v>192</v>
      </c>
      <c r="E306" s="212" t="s">
        <v>1606</v>
      </c>
      <c r="F306" s="213" t="s">
        <v>1607</v>
      </c>
      <c r="G306" s="214" t="s">
        <v>209</v>
      </c>
      <c r="H306" s="215">
        <v>2</v>
      </c>
      <c r="I306" s="216"/>
      <c r="J306" s="217">
        <f>ROUND(I306*H306,2)</f>
        <v>0</v>
      </c>
      <c r="K306" s="218"/>
      <c r="L306" s="40"/>
      <c r="M306" s="219" t="s">
        <v>1</v>
      </c>
      <c r="N306" s="220" t="s">
        <v>41</v>
      </c>
      <c r="O306" s="87"/>
      <c r="P306" s="221">
        <f>O306*H306</f>
        <v>0</v>
      </c>
      <c r="Q306" s="221">
        <v>0</v>
      </c>
      <c r="R306" s="221">
        <f>Q306*H306</f>
        <v>0</v>
      </c>
      <c r="S306" s="221">
        <v>0</v>
      </c>
      <c r="T306" s="222">
        <f>S306*H306</f>
        <v>0</v>
      </c>
      <c r="U306" s="34"/>
      <c r="V306" s="34"/>
      <c r="W306" s="34"/>
      <c r="X306" s="34"/>
      <c r="Y306" s="34"/>
      <c r="Z306" s="34"/>
      <c r="AA306" s="34"/>
      <c r="AB306" s="34"/>
      <c r="AC306" s="34"/>
      <c r="AD306" s="34"/>
      <c r="AE306" s="34"/>
      <c r="AR306" s="223" t="s">
        <v>563</v>
      </c>
      <c r="AT306" s="223" t="s">
        <v>192</v>
      </c>
      <c r="AU306" s="223" t="s">
        <v>76</v>
      </c>
      <c r="AY306" s="13" t="s">
        <v>197</v>
      </c>
      <c r="BE306" s="224">
        <f>IF(N306="základní",J306,0)</f>
        <v>0</v>
      </c>
      <c r="BF306" s="224">
        <f>IF(N306="snížená",J306,0)</f>
        <v>0</v>
      </c>
      <c r="BG306" s="224">
        <f>IF(N306="zákl. přenesená",J306,0)</f>
        <v>0</v>
      </c>
      <c r="BH306" s="224">
        <f>IF(N306="sníž. přenesená",J306,0)</f>
        <v>0</v>
      </c>
      <c r="BI306" s="224">
        <f>IF(N306="nulová",J306,0)</f>
        <v>0</v>
      </c>
      <c r="BJ306" s="13" t="s">
        <v>83</v>
      </c>
      <c r="BK306" s="224">
        <f>ROUND(I306*H306,2)</f>
        <v>0</v>
      </c>
      <c r="BL306" s="13" t="s">
        <v>563</v>
      </c>
      <c r="BM306" s="223" t="s">
        <v>1608</v>
      </c>
    </row>
    <row r="307" s="2" customFormat="1">
      <c r="A307" s="34"/>
      <c r="B307" s="35"/>
      <c r="C307" s="36"/>
      <c r="D307" s="225" t="s">
        <v>199</v>
      </c>
      <c r="E307" s="36"/>
      <c r="F307" s="226" t="s">
        <v>1607</v>
      </c>
      <c r="G307" s="36"/>
      <c r="H307" s="36"/>
      <c r="I307" s="150"/>
      <c r="J307" s="36"/>
      <c r="K307" s="36"/>
      <c r="L307" s="40"/>
      <c r="M307" s="263"/>
      <c r="N307" s="264"/>
      <c r="O307" s="265"/>
      <c r="P307" s="265"/>
      <c r="Q307" s="265"/>
      <c r="R307" s="265"/>
      <c r="S307" s="265"/>
      <c r="T307" s="266"/>
      <c r="U307" s="34"/>
      <c r="V307" s="34"/>
      <c r="W307" s="34"/>
      <c r="X307" s="34"/>
      <c r="Y307" s="34"/>
      <c r="Z307" s="34"/>
      <c r="AA307" s="34"/>
      <c r="AB307" s="34"/>
      <c r="AC307" s="34"/>
      <c r="AD307" s="34"/>
      <c r="AE307" s="34"/>
      <c r="AT307" s="13" t="s">
        <v>199</v>
      </c>
      <c r="AU307" s="13" t="s">
        <v>76</v>
      </c>
    </row>
    <row r="308" s="2" customFormat="1" ht="6.96" customHeight="1">
      <c r="A308" s="34"/>
      <c r="B308" s="62"/>
      <c r="C308" s="63"/>
      <c r="D308" s="63"/>
      <c r="E308" s="63"/>
      <c r="F308" s="63"/>
      <c r="G308" s="63"/>
      <c r="H308" s="63"/>
      <c r="I308" s="188"/>
      <c r="J308" s="63"/>
      <c r="K308" s="63"/>
      <c r="L308" s="40"/>
      <c r="M308" s="34"/>
      <c r="O308" s="34"/>
      <c r="P308" s="34"/>
      <c r="Q308" s="34"/>
      <c r="R308" s="34"/>
      <c r="S308" s="34"/>
      <c r="T308" s="34"/>
      <c r="U308" s="34"/>
      <c r="V308" s="34"/>
      <c r="W308" s="34"/>
      <c r="X308" s="34"/>
      <c r="Y308" s="34"/>
      <c r="Z308" s="34"/>
      <c r="AA308" s="34"/>
      <c r="AB308" s="34"/>
      <c r="AC308" s="34"/>
      <c r="AD308" s="34"/>
      <c r="AE308" s="34"/>
    </row>
  </sheetData>
  <sheetProtection sheet="1" autoFilter="0" formatColumns="0" formatRows="0" objects="1" scenarios="1" spinCount="100000" saltValue="eseQ5l/SySC9LdqMCJxZcKJHv6s7cvbt9EvzuxmwTuO3ZKedKcjWyK7SFEQl4uDqK/eGw3FBwfB6pNOARqJkYg==" hashValue="Gw5AgIj9F4f/csE5iwyvL1YaMlIbaNGeUKzUzntqnXBXQxSRhvLz3KpKjcfFgEmp/VM+PZrQaZP9ndwv2aZngw==" algorithmName="SHA-512" password="CC35"/>
  <autoFilter ref="C119:K307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08:H108"/>
    <mergeCell ref="E110:H110"/>
    <mergeCell ref="E112:H112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" style="1" customWidth="1"/>
    <col min="8" max="8" width="11.5" style="1" customWidth="1"/>
    <col min="9" max="9" width="20.16016" style="142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42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3" t="s">
        <v>137</v>
      </c>
    </row>
    <row r="3" s="1" customFormat="1" ht="6.96" customHeight="1">
      <c r="B3" s="143"/>
      <c r="C3" s="144"/>
      <c r="D3" s="144"/>
      <c r="E3" s="144"/>
      <c r="F3" s="144"/>
      <c r="G3" s="144"/>
      <c r="H3" s="144"/>
      <c r="I3" s="145"/>
      <c r="J3" s="144"/>
      <c r="K3" s="144"/>
      <c r="L3" s="16"/>
      <c r="AT3" s="13" t="s">
        <v>85</v>
      </c>
    </row>
    <row r="4" s="1" customFormat="1" ht="24.96" customHeight="1">
      <c r="B4" s="16"/>
      <c r="D4" s="146" t="s">
        <v>169</v>
      </c>
      <c r="I4" s="142"/>
      <c r="L4" s="16"/>
      <c r="M4" s="147" t="s">
        <v>10</v>
      </c>
      <c r="AT4" s="13" t="s">
        <v>4</v>
      </c>
    </row>
    <row r="5" s="1" customFormat="1" ht="6.96" customHeight="1">
      <c r="B5" s="16"/>
      <c r="I5" s="142"/>
      <c r="L5" s="16"/>
    </row>
    <row r="6" s="1" customFormat="1" ht="12" customHeight="1">
      <c r="B6" s="16"/>
      <c r="D6" s="148" t="s">
        <v>16</v>
      </c>
      <c r="I6" s="142"/>
      <c r="L6" s="16"/>
    </row>
    <row r="7" s="1" customFormat="1" ht="16.5" customHeight="1">
      <c r="B7" s="16"/>
      <c r="E7" s="149" t="str">
        <f>'Rekapitulace stavby'!K6</f>
        <v xml:space="preserve">Oprava kolejí a výhybek v uzlu Plzeň a na trati  Plzeň - Blatno</v>
      </c>
      <c r="F7" s="148"/>
      <c r="G7" s="148"/>
      <c r="H7" s="148"/>
      <c r="I7" s="142"/>
      <c r="L7" s="16"/>
    </row>
    <row r="8" s="1" customFormat="1" ht="12" customHeight="1">
      <c r="B8" s="16"/>
      <c r="D8" s="148" t="s">
        <v>170</v>
      </c>
      <c r="I8" s="142"/>
      <c r="L8" s="16"/>
    </row>
    <row r="9" s="2" customFormat="1" ht="16.5" customHeight="1">
      <c r="A9" s="34"/>
      <c r="B9" s="40"/>
      <c r="C9" s="34"/>
      <c r="D9" s="34"/>
      <c r="E9" s="149" t="s">
        <v>1462</v>
      </c>
      <c r="F9" s="34"/>
      <c r="G9" s="34"/>
      <c r="H9" s="34"/>
      <c r="I9" s="150"/>
      <c r="J9" s="34"/>
      <c r="K9" s="34"/>
      <c r="L9" s="59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 ht="12" customHeight="1">
      <c r="A10" s="34"/>
      <c r="B10" s="40"/>
      <c r="C10" s="34"/>
      <c r="D10" s="148" t="s">
        <v>172</v>
      </c>
      <c r="E10" s="34"/>
      <c r="F10" s="34"/>
      <c r="G10" s="34"/>
      <c r="H10" s="34"/>
      <c r="I10" s="150"/>
      <c r="J10" s="34"/>
      <c r="K10" s="34"/>
      <c r="L10" s="59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6.5" customHeight="1">
      <c r="A11" s="34"/>
      <c r="B11" s="40"/>
      <c r="C11" s="34"/>
      <c r="D11" s="34"/>
      <c r="E11" s="151" t="s">
        <v>1609</v>
      </c>
      <c r="F11" s="34"/>
      <c r="G11" s="34"/>
      <c r="H11" s="34"/>
      <c r="I11" s="150"/>
      <c r="J11" s="34"/>
      <c r="K11" s="34"/>
      <c r="L11" s="59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>
      <c r="A12" s="34"/>
      <c r="B12" s="40"/>
      <c r="C12" s="34"/>
      <c r="D12" s="34"/>
      <c r="E12" s="34"/>
      <c r="F12" s="34"/>
      <c r="G12" s="34"/>
      <c r="H12" s="34"/>
      <c r="I12" s="150"/>
      <c r="J12" s="34"/>
      <c r="K12" s="34"/>
      <c r="L12" s="59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2" customHeight="1">
      <c r="A13" s="34"/>
      <c r="B13" s="40"/>
      <c r="C13" s="34"/>
      <c r="D13" s="148" t="s">
        <v>18</v>
      </c>
      <c r="E13" s="34"/>
      <c r="F13" s="137" t="s">
        <v>1</v>
      </c>
      <c r="G13" s="34"/>
      <c r="H13" s="34"/>
      <c r="I13" s="152" t="s">
        <v>19</v>
      </c>
      <c r="J13" s="137" t="s">
        <v>1</v>
      </c>
      <c r="K13" s="34"/>
      <c r="L13" s="59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40"/>
      <c r="C14" s="34"/>
      <c r="D14" s="148" t="s">
        <v>20</v>
      </c>
      <c r="E14" s="34"/>
      <c r="F14" s="137" t="s">
        <v>21</v>
      </c>
      <c r="G14" s="34"/>
      <c r="H14" s="34"/>
      <c r="I14" s="152" t="s">
        <v>22</v>
      </c>
      <c r="J14" s="153" t="str">
        <f>'Rekapitulace stavby'!AN8</f>
        <v>8. 1. 2020</v>
      </c>
      <c r="K14" s="34"/>
      <c r="L14" s="59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0.8" customHeight="1">
      <c r="A15" s="34"/>
      <c r="B15" s="40"/>
      <c r="C15" s="34"/>
      <c r="D15" s="34"/>
      <c r="E15" s="34"/>
      <c r="F15" s="34"/>
      <c r="G15" s="34"/>
      <c r="H15" s="34"/>
      <c r="I15" s="150"/>
      <c r="J15" s="34"/>
      <c r="K15" s="34"/>
      <c r="L15" s="59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12" customHeight="1">
      <c r="A16" s="34"/>
      <c r="B16" s="40"/>
      <c r="C16" s="34"/>
      <c r="D16" s="148" t="s">
        <v>24</v>
      </c>
      <c r="E16" s="34"/>
      <c r="F16" s="34"/>
      <c r="G16" s="34"/>
      <c r="H16" s="34"/>
      <c r="I16" s="152" t="s">
        <v>25</v>
      </c>
      <c r="J16" s="137" t="s">
        <v>1</v>
      </c>
      <c r="K16" s="34"/>
      <c r="L16" s="59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8" customHeight="1">
      <c r="A17" s="34"/>
      <c r="B17" s="40"/>
      <c r="C17" s="34"/>
      <c r="D17" s="34"/>
      <c r="E17" s="137" t="s">
        <v>26</v>
      </c>
      <c r="F17" s="34"/>
      <c r="G17" s="34"/>
      <c r="H17" s="34"/>
      <c r="I17" s="152" t="s">
        <v>27</v>
      </c>
      <c r="J17" s="137" t="s">
        <v>1</v>
      </c>
      <c r="K17" s="34"/>
      <c r="L17" s="59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6.96" customHeight="1">
      <c r="A18" s="34"/>
      <c r="B18" s="40"/>
      <c r="C18" s="34"/>
      <c r="D18" s="34"/>
      <c r="E18" s="34"/>
      <c r="F18" s="34"/>
      <c r="G18" s="34"/>
      <c r="H18" s="34"/>
      <c r="I18" s="150"/>
      <c r="J18" s="34"/>
      <c r="K18" s="34"/>
      <c r="L18" s="59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12" customHeight="1">
      <c r="A19" s="34"/>
      <c r="B19" s="40"/>
      <c r="C19" s="34"/>
      <c r="D19" s="148" t="s">
        <v>28</v>
      </c>
      <c r="E19" s="34"/>
      <c r="F19" s="34"/>
      <c r="G19" s="34"/>
      <c r="H19" s="34"/>
      <c r="I19" s="152" t="s">
        <v>25</v>
      </c>
      <c r="J19" s="29" t="str">
        <f>'Rekapitulace stavby'!AN13</f>
        <v>Vyplň údaj</v>
      </c>
      <c r="K19" s="34"/>
      <c r="L19" s="59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8" customHeight="1">
      <c r="A20" s="34"/>
      <c r="B20" s="40"/>
      <c r="C20" s="34"/>
      <c r="D20" s="34"/>
      <c r="E20" s="29" t="str">
        <f>'Rekapitulace stavby'!E14</f>
        <v>Vyplň údaj</v>
      </c>
      <c r="F20" s="137"/>
      <c r="G20" s="137"/>
      <c r="H20" s="137"/>
      <c r="I20" s="152" t="s">
        <v>27</v>
      </c>
      <c r="J20" s="29" t="str">
        <f>'Rekapitulace stavby'!AN14</f>
        <v>Vyplň údaj</v>
      </c>
      <c r="K20" s="34"/>
      <c r="L20" s="59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6.96" customHeight="1">
      <c r="A21" s="34"/>
      <c r="B21" s="40"/>
      <c r="C21" s="34"/>
      <c r="D21" s="34"/>
      <c r="E21" s="34"/>
      <c r="F21" s="34"/>
      <c r="G21" s="34"/>
      <c r="H21" s="34"/>
      <c r="I21" s="150"/>
      <c r="J21" s="34"/>
      <c r="K21" s="34"/>
      <c r="L21" s="59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12" customHeight="1">
      <c r="A22" s="34"/>
      <c r="B22" s="40"/>
      <c r="C22" s="34"/>
      <c r="D22" s="148" t="s">
        <v>30</v>
      </c>
      <c r="E22" s="34"/>
      <c r="F22" s="34"/>
      <c r="G22" s="34"/>
      <c r="H22" s="34"/>
      <c r="I22" s="152" t="s">
        <v>25</v>
      </c>
      <c r="J22" s="137" t="str">
        <f>IF('Rekapitulace stavby'!AN16="","",'Rekapitulace stavby'!AN16)</f>
        <v/>
      </c>
      <c r="K22" s="34"/>
      <c r="L22" s="59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8" customHeight="1">
      <c r="A23" s="34"/>
      <c r="B23" s="40"/>
      <c r="C23" s="34"/>
      <c r="D23" s="34"/>
      <c r="E23" s="137" t="str">
        <f>IF('Rekapitulace stavby'!E17="","",'Rekapitulace stavby'!E17)</f>
        <v xml:space="preserve"> </v>
      </c>
      <c r="F23" s="34"/>
      <c r="G23" s="34"/>
      <c r="H23" s="34"/>
      <c r="I23" s="152" t="s">
        <v>27</v>
      </c>
      <c r="J23" s="137" t="str">
        <f>IF('Rekapitulace stavby'!AN17="","",'Rekapitulace stavby'!AN17)</f>
        <v/>
      </c>
      <c r="K23" s="34"/>
      <c r="L23" s="59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6.96" customHeight="1">
      <c r="A24" s="34"/>
      <c r="B24" s="40"/>
      <c r="C24" s="34"/>
      <c r="D24" s="34"/>
      <c r="E24" s="34"/>
      <c r="F24" s="34"/>
      <c r="G24" s="34"/>
      <c r="H24" s="34"/>
      <c r="I24" s="150"/>
      <c r="J24" s="34"/>
      <c r="K24" s="34"/>
      <c r="L24" s="59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12" customHeight="1">
      <c r="A25" s="34"/>
      <c r="B25" s="40"/>
      <c r="C25" s="34"/>
      <c r="D25" s="148" t="s">
        <v>33</v>
      </c>
      <c r="E25" s="34"/>
      <c r="F25" s="34"/>
      <c r="G25" s="34"/>
      <c r="H25" s="34"/>
      <c r="I25" s="152" t="s">
        <v>25</v>
      </c>
      <c r="J25" s="137" t="s">
        <v>1</v>
      </c>
      <c r="K25" s="34"/>
      <c r="L25" s="59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8" customHeight="1">
      <c r="A26" s="34"/>
      <c r="B26" s="40"/>
      <c r="C26" s="34"/>
      <c r="D26" s="34"/>
      <c r="E26" s="137" t="s">
        <v>34</v>
      </c>
      <c r="F26" s="34"/>
      <c r="G26" s="34"/>
      <c r="H26" s="34"/>
      <c r="I26" s="152" t="s">
        <v>27</v>
      </c>
      <c r="J26" s="137" t="s">
        <v>1</v>
      </c>
      <c r="K26" s="34"/>
      <c r="L26" s="59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2" customFormat="1" ht="6.96" customHeight="1">
      <c r="A27" s="34"/>
      <c r="B27" s="40"/>
      <c r="C27" s="34"/>
      <c r="D27" s="34"/>
      <c r="E27" s="34"/>
      <c r="F27" s="34"/>
      <c r="G27" s="34"/>
      <c r="H27" s="34"/>
      <c r="I27" s="150"/>
      <c r="J27" s="34"/>
      <c r="K27" s="34"/>
      <c r="L27" s="59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="2" customFormat="1" ht="12" customHeight="1">
      <c r="A28" s="34"/>
      <c r="B28" s="40"/>
      <c r="C28" s="34"/>
      <c r="D28" s="148" t="s">
        <v>35</v>
      </c>
      <c r="E28" s="34"/>
      <c r="F28" s="34"/>
      <c r="G28" s="34"/>
      <c r="H28" s="34"/>
      <c r="I28" s="150"/>
      <c r="J28" s="34"/>
      <c r="K28" s="34"/>
      <c r="L28" s="59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8" customFormat="1" ht="16.5" customHeight="1">
      <c r="A29" s="154"/>
      <c r="B29" s="155"/>
      <c r="C29" s="154"/>
      <c r="D29" s="154"/>
      <c r="E29" s="156" t="s">
        <v>1</v>
      </c>
      <c r="F29" s="156"/>
      <c r="G29" s="156"/>
      <c r="H29" s="156"/>
      <c r="I29" s="157"/>
      <c r="J29" s="154"/>
      <c r="K29" s="154"/>
      <c r="L29" s="158"/>
      <c r="S29" s="154"/>
      <c r="T29" s="154"/>
      <c r="U29" s="154"/>
      <c r="V29" s="154"/>
      <c r="W29" s="154"/>
      <c r="X29" s="154"/>
      <c r="Y29" s="154"/>
      <c r="Z29" s="154"/>
      <c r="AA29" s="154"/>
      <c r="AB29" s="154"/>
      <c r="AC29" s="154"/>
      <c r="AD29" s="154"/>
      <c r="AE29" s="154"/>
    </row>
    <row r="30" s="2" customFormat="1" ht="6.96" customHeight="1">
      <c r="A30" s="34"/>
      <c r="B30" s="40"/>
      <c r="C30" s="34"/>
      <c r="D30" s="34"/>
      <c r="E30" s="34"/>
      <c r="F30" s="34"/>
      <c r="G30" s="34"/>
      <c r="H30" s="34"/>
      <c r="I30" s="150"/>
      <c r="J30" s="34"/>
      <c r="K30" s="34"/>
      <c r="L30" s="59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40"/>
      <c r="C31" s="34"/>
      <c r="D31" s="159"/>
      <c r="E31" s="159"/>
      <c r="F31" s="159"/>
      <c r="G31" s="159"/>
      <c r="H31" s="159"/>
      <c r="I31" s="160"/>
      <c r="J31" s="159"/>
      <c r="K31" s="159"/>
      <c r="L31" s="59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25.44" customHeight="1">
      <c r="A32" s="34"/>
      <c r="B32" s="40"/>
      <c r="C32" s="34"/>
      <c r="D32" s="161" t="s">
        <v>36</v>
      </c>
      <c r="E32" s="34"/>
      <c r="F32" s="34"/>
      <c r="G32" s="34"/>
      <c r="H32" s="34"/>
      <c r="I32" s="150"/>
      <c r="J32" s="162">
        <f>ROUND(J120, 2)</f>
        <v>0</v>
      </c>
      <c r="K32" s="34"/>
      <c r="L32" s="59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6.96" customHeight="1">
      <c r="A33" s="34"/>
      <c r="B33" s="40"/>
      <c r="C33" s="34"/>
      <c r="D33" s="159"/>
      <c r="E33" s="159"/>
      <c r="F33" s="159"/>
      <c r="G33" s="159"/>
      <c r="H33" s="159"/>
      <c r="I33" s="160"/>
      <c r="J33" s="159"/>
      <c r="K33" s="159"/>
      <c r="L33" s="59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40"/>
      <c r="C34" s="34"/>
      <c r="D34" s="34"/>
      <c r="E34" s="34"/>
      <c r="F34" s="163" t="s">
        <v>38</v>
      </c>
      <c r="G34" s="34"/>
      <c r="H34" s="34"/>
      <c r="I34" s="164" t="s">
        <v>37</v>
      </c>
      <c r="J34" s="163" t="s">
        <v>39</v>
      </c>
      <c r="K34" s="34"/>
      <c r="L34" s="59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="2" customFormat="1" ht="14.4" customHeight="1">
      <c r="A35" s="34"/>
      <c r="B35" s="40"/>
      <c r="C35" s="34"/>
      <c r="D35" s="165" t="s">
        <v>40</v>
      </c>
      <c r="E35" s="148" t="s">
        <v>41</v>
      </c>
      <c r="F35" s="166">
        <f>ROUND((SUM(BE120:BE197)),  2)</f>
        <v>0</v>
      </c>
      <c r="G35" s="34"/>
      <c r="H35" s="34"/>
      <c r="I35" s="167">
        <v>0.20999999999999999</v>
      </c>
      <c r="J35" s="166">
        <f>ROUND(((SUM(BE120:BE197))*I35),  2)</f>
        <v>0</v>
      </c>
      <c r="K35" s="34"/>
      <c r="L35" s="59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="2" customFormat="1" ht="14.4" customHeight="1">
      <c r="A36" s="34"/>
      <c r="B36" s="40"/>
      <c r="C36" s="34"/>
      <c r="D36" s="34"/>
      <c r="E36" s="148" t="s">
        <v>42</v>
      </c>
      <c r="F36" s="166">
        <f>ROUND((SUM(BF120:BF197)),  2)</f>
        <v>0</v>
      </c>
      <c r="G36" s="34"/>
      <c r="H36" s="34"/>
      <c r="I36" s="167">
        <v>0.14999999999999999</v>
      </c>
      <c r="J36" s="166">
        <f>ROUND(((SUM(BF120:BF197))*I36),  2)</f>
        <v>0</v>
      </c>
      <c r="K36" s="34"/>
      <c r="L36" s="59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40"/>
      <c r="C37" s="34"/>
      <c r="D37" s="34"/>
      <c r="E37" s="148" t="s">
        <v>43</v>
      </c>
      <c r="F37" s="166">
        <f>ROUND((SUM(BG120:BG197)),  2)</f>
        <v>0</v>
      </c>
      <c r="G37" s="34"/>
      <c r="H37" s="34"/>
      <c r="I37" s="167">
        <v>0.20999999999999999</v>
      </c>
      <c r="J37" s="166">
        <f>0</f>
        <v>0</v>
      </c>
      <c r="K37" s="34"/>
      <c r="L37" s="59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hidden="1" s="2" customFormat="1" ht="14.4" customHeight="1">
      <c r="A38" s="34"/>
      <c r="B38" s="40"/>
      <c r="C38" s="34"/>
      <c r="D38" s="34"/>
      <c r="E38" s="148" t="s">
        <v>44</v>
      </c>
      <c r="F38" s="166">
        <f>ROUND((SUM(BH120:BH197)),  2)</f>
        <v>0</v>
      </c>
      <c r="G38" s="34"/>
      <c r="H38" s="34"/>
      <c r="I38" s="167">
        <v>0.14999999999999999</v>
      </c>
      <c r="J38" s="166">
        <f>0</f>
        <v>0</v>
      </c>
      <c r="K38" s="34"/>
      <c r="L38" s="59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hidden="1" s="2" customFormat="1" ht="14.4" customHeight="1">
      <c r="A39" s="34"/>
      <c r="B39" s="40"/>
      <c r="C39" s="34"/>
      <c r="D39" s="34"/>
      <c r="E39" s="148" t="s">
        <v>45</v>
      </c>
      <c r="F39" s="166">
        <f>ROUND((SUM(BI120:BI197)),  2)</f>
        <v>0</v>
      </c>
      <c r="G39" s="34"/>
      <c r="H39" s="34"/>
      <c r="I39" s="167">
        <v>0</v>
      </c>
      <c r="J39" s="166">
        <f>0</f>
        <v>0</v>
      </c>
      <c r="K39" s="34"/>
      <c r="L39" s="59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6.96" customHeight="1">
      <c r="A40" s="34"/>
      <c r="B40" s="40"/>
      <c r="C40" s="34"/>
      <c r="D40" s="34"/>
      <c r="E40" s="34"/>
      <c r="F40" s="34"/>
      <c r="G40" s="34"/>
      <c r="H40" s="34"/>
      <c r="I40" s="150"/>
      <c r="J40" s="34"/>
      <c r="K40" s="34"/>
      <c r="L40" s="59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2" customFormat="1" ht="25.44" customHeight="1">
      <c r="A41" s="34"/>
      <c r="B41" s="40"/>
      <c r="C41" s="168"/>
      <c r="D41" s="169" t="s">
        <v>46</v>
      </c>
      <c r="E41" s="170"/>
      <c r="F41" s="170"/>
      <c r="G41" s="171" t="s">
        <v>47</v>
      </c>
      <c r="H41" s="172" t="s">
        <v>48</v>
      </c>
      <c r="I41" s="173"/>
      <c r="J41" s="174">
        <f>SUM(J32:J39)</f>
        <v>0</v>
      </c>
      <c r="K41" s="175"/>
      <c r="L41" s="59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="2" customFormat="1" ht="14.4" customHeight="1">
      <c r="A42" s="34"/>
      <c r="B42" s="40"/>
      <c r="C42" s="34"/>
      <c r="D42" s="34"/>
      <c r="E42" s="34"/>
      <c r="F42" s="34"/>
      <c r="G42" s="34"/>
      <c r="H42" s="34"/>
      <c r="I42" s="150"/>
      <c r="J42" s="34"/>
      <c r="K42" s="34"/>
      <c r="L42" s="59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="1" customFormat="1" ht="14.4" customHeight="1">
      <c r="B43" s="16"/>
      <c r="I43" s="142"/>
      <c r="L43" s="16"/>
    </row>
    <row r="44" s="1" customFormat="1" ht="14.4" customHeight="1">
      <c r="B44" s="16"/>
      <c r="I44" s="142"/>
      <c r="L44" s="16"/>
    </row>
    <row r="45" s="1" customFormat="1" ht="14.4" customHeight="1">
      <c r="B45" s="16"/>
      <c r="I45" s="142"/>
      <c r="L45" s="16"/>
    </row>
    <row r="46" s="1" customFormat="1" ht="14.4" customHeight="1">
      <c r="B46" s="16"/>
      <c r="I46" s="142"/>
      <c r="L46" s="16"/>
    </row>
    <row r="47" s="1" customFormat="1" ht="14.4" customHeight="1">
      <c r="B47" s="16"/>
      <c r="I47" s="142"/>
      <c r="L47" s="16"/>
    </row>
    <row r="48" s="1" customFormat="1" ht="14.4" customHeight="1">
      <c r="B48" s="16"/>
      <c r="I48" s="142"/>
      <c r="L48" s="16"/>
    </row>
    <row r="49" s="1" customFormat="1" ht="14.4" customHeight="1">
      <c r="B49" s="16"/>
      <c r="I49" s="142"/>
      <c r="L49" s="16"/>
    </row>
    <row r="50" s="2" customFormat="1" ht="14.4" customHeight="1">
      <c r="B50" s="59"/>
      <c r="D50" s="176" t="s">
        <v>49</v>
      </c>
      <c r="E50" s="177"/>
      <c r="F50" s="177"/>
      <c r="G50" s="176" t="s">
        <v>50</v>
      </c>
      <c r="H50" s="177"/>
      <c r="I50" s="178"/>
      <c r="J50" s="177"/>
      <c r="K50" s="177"/>
      <c r="L50" s="59"/>
    </row>
    <row r="51">
      <c r="B51" s="16"/>
      <c r="L51" s="16"/>
    </row>
    <row r="52">
      <c r="B52" s="16"/>
      <c r="L52" s="16"/>
    </row>
    <row r="53">
      <c r="B53" s="16"/>
      <c r="L53" s="16"/>
    </row>
    <row r="54">
      <c r="B54" s="16"/>
      <c r="L54" s="16"/>
    </row>
    <row r="55">
      <c r="B55" s="16"/>
      <c r="L55" s="16"/>
    </row>
    <row r="56">
      <c r="B56" s="16"/>
      <c r="L56" s="16"/>
    </row>
    <row r="57">
      <c r="B57" s="16"/>
      <c r="L57" s="16"/>
    </row>
    <row r="58">
      <c r="B58" s="16"/>
      <c r="L58" s="16"/>
    </row>
    <row r="59">
      <c r="B59" s="16"/>
      <c r="L59" s="16"/>
    </row>
    <row r="60">
      <c r="B60" s="16"/>
      <c r="L60" s="16"/>
    </row>
    <row r="61" s="2" customFormat="1">
      <c r="A61" s="34"/>
      <c r="B61" s="40"/>
      <c r="C61" s="34"/>
      <c r="D61" s="179" t="s">
        <v>51</v>
      </c>
      <c r="E61" s="180"/>
      <c r="F61" s="181" t="s">
        <v>52</v>
      </c>
      <c r="G61" s="179" t="s">
        <v>51</v>
      </c>
      <c r="H61" s="180"/>
      <c r="I61" s="182"/>
      <c r="J61" s="183" t="s">
        <v>52</v>
      </c>
      <c r="K61" s="180"/>
      <c r="L61" s="59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6"/>
      <c r="L62" s="16"/>
    </row>
    <row r="63">
      <c r="B63" s="16"/>
      <c r="L63" s="16"/>
    </row>
    <row r="64">
      <c r="B64" s="16"/>
      <c r="L64" s="16"/>
    </row>
    <row r="65" s="2" customFormat="1">
      <c r="A65" s="34"/>
      <c r="B65" s="40"/>
      <c r="C65" s="34"/>
      <c r="D65" s="176" t="s">
        <v>53</v>
      </c>
      <c r="E65" s="184"/>
      <c r="F65" s="184"/>
      <c r="G65" s="176" t="s">
        <v>54</v>
      </c>
      <c r="H65" s="184"/>
      <c r="I65" s="185"/>
      <c r="J65" s="184"/>
      <c r="K65" s="184"/>
      <c r="L65" s="59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6"/>
      <c r="L66" s="16"/>
    </row>
    <row r="67">
      <c r="B67" s="16"/>
      <c r="L67" s="16"/>
    </row>
    <row r="68">
      <c r="B68" s="16"/>
      <c r="L68" s="16"/>
    </row>
    <row r="69">
      <c r="B69" s="16"/>
      <c r="L69" s="16"/>
    </row>
    <row r="70">
      <c r="B70" s="16"/>
      <c r="L70" s="16"/>
    </row>
    <row r="71">
      <c r="B71" s="16"/>
      <c r="L71" s="16"/>
    </row>
    <row r="72">
      <c r="B72" s="16"/>
      <c r="L72" s="16"/>
    </row>
    <row r="73">
      <c r="B73" s="16"/>
      <c r="L73" s="16"/>
    </row>
    <row r="74">
      <c r="B74" s="16"/>
      <c r="L74" s="16"/>
    </row>
    <row r="75">
      <c r="B75" s="16"/>
      <c r="L75" s="16"/>
    </row>
    <row r="76" s="2" customFormat="1">
      <c r="A76" s="34"/>
      <c r="B76" s="40"/>
      <c r="C76" s="34"/>
      <c r="D76" s="179" t="s">
        <v>51</v>
      </c>
      <c r="E76" s="180"/>
      <c r="F76" s="181" t="s">
        <v>52</v>
      </c>
      <c r="G76" s="179" t="s">
        <v>51</v>
      </c>
      <c r="H76" s="180"/>
      <c r="I76" s="182"/>
      <c r="J76" s="183" t="s">
        <v>52</v>
      </c>
      <c r="K76" s="180"/>
      <c r="L76" s="59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186"/>
      <c r="C77" s="187"/>
      <c r="D77" s="187"/>
      <c r="E77" s="187"/>
      <c r="F77" s="187"/>
      <c r="G77" s="187"/>
      <c r="H77" s="187"/>
      <c r="I77" s="188"/>
      <c r="J77" s="187"/>
      <c r="K77" s="187"/>
      <c r="L77" s="59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189"/>
      <c r="C81" s="190"/>
      <c r="D81" s="190"/>
      <c r="E81" s="190"/>
      <c r="F81" s="190"/>
      <c r="G81" s="190"/>
      <c r="H81" s="190"/>
      <c r="I81" s="191"/>
      <c r="J81" s="190"/>
      <c r="K81" s="190"/>
      <c r="L81" s="59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174</v>
      </c>
      <c r="D82" s="36"/>
      <c r="E82" s="36"/>
      <c r="F82" s="36"/>
      <c r="G82" s="36"/>
      <c r="H82" s="36"/>
      <c r="I82" s="150"/>
      <c r="J82" s="36"/>
      <c r="K82" s="36"/>
      <c r="L82" s="59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6"/>
      <c r="D83" s="36"/>
      <c r="E83" s="36"/>
      <c r="F83" s="36"/>
      <c r="G83" s="36"/>
      <c r="H83" s="36"/>
      <c r="I83" s="150"/>
      <c r="J83" s="36"/>
      <c r="K83" s="36"/>
      <c r="L83" s="59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16</v>
      </c>
      <c r="D84" s="36"/>
      <c r="E84" s="36"/>
      <c r="F84" s="36"/>
      <c r="G84" s="36"/>
      <c r="H84" s="36"/>
      <c r="I84" s="150"/>
      <c r="J84" s="36"/>
      <c r="K84" s="36"/>
      <c r="L84" s="59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16.5" customHeight="1">
      <c r="A85" s="34"/>
      <c r="B85" s="35"/>
      <c r="C85" s="36"/>
      <c r="D85" s="36"/>
      <c r="E85" s="192" t="str">
        <f>E7</f>
        <v xml:space="preserve">Oprava kolejí a výhybek v uzlu Plzeň a na trati  Plzeň - Blatno</v>
      </c>
      <c r="F85" s="28"/>
      <c r="G85" s="28"/>
      <c r="H85" s="28"/>
      <c r="I85" s="150"/>
      <c r="J85" s="36"/>
      <c r="K85" s="36"/>
      <c r="L85" s="59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1" customFormat="1" ht="12" customHeight="1">
      <c r="B86" s="17"/>
      <c r="C86" s="28" t="s">
        <v>170</v>
      </c>
      <c r="D86" s="18"/>
      <c r="E86" s="18"/>
      <c r="F86" s="18"/>
      <c r="G86" s="18"/>
      <c r="H86" s="18"/>
      <c r="I86" s="142"/>
      <c r="J86" s="18"/>
      <c r="K86" s="18"/>
      <c r="L86" s="16"/>
    </row>
    <row r="87" s="2" customFormat="1" ht="16.5" customHeight="1">
      <c r="A87" s="34"/>
      <c r="B87" s="35"/>
      <c r="C87" s="36"/>
      <c r="D87" s="36"/>
      <c r="E87" s="192" t="s">
        <v>1462</v>
      </c>
      <c r="F87" s="36"/>
      <c r="G87" s="36"/>
      <c r="H87" s="36"/>
      <c r="I87" s="150"/>
      <c r="J87" s="36"/>
      <c r="K87" s="36"/>
      <c r="L87" s="59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12" customHeight="1">
      <c r="A88" s="34"/>
      <c r="B88" s="35"/>
      <c r="C88" s="28" t="s">
        <v>172</v>
      </c>
      <c r="D88" s="36"/>
      <c r="E88" s="36"/>
      <c r="F88" s="36"/>
      <c r="G88" s="36"/>
      <c r="H88" s="36"/>
      <c r="I88" s="150"/>
      <c r="J88" s="36"/>
      <c r="K88" s="36"/>
      <c r="L88" s="59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6.5" customHeight="1">
      <c r="A89" s="34"/>
      <c r="B89" s="35"/>
      <c r="C89" s="36"/>
      <c r="D89" s="36"/>
      <c r="E89" s="72" t="str">
        <f>E11</f>
        <v>SO 4.2 - Oprava přejezdu km 25,423</v>
      </c>
      <c r="F89" s="36"/>
      <c r="G89" s="36"/>
      <c r="H89" s="36"/>
      <c r="I89" s="150"/>
      <c r="J89" s="36"/>
      <c r="K89" s="36"/>
      <c r="L89" s="59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6"/>
      <c r="D90" s="36"/>
      <c r="E90" s="36"/>
      <c r="F90" s="36"/>
      <c r="G90" s="36"/>
      <c r="H90" s="36"/>
      <c r="I90" s="150"/>
      <c r="J90" s="36"/>
      <c r="K90" s="36"/>
      <c r="L90" s="59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2" customHeight="1">
      <c r="A91" s="34"/>
      <c r="B91" s="35"/>
      <c r="C91" s="28" t="s">
        <v>20</v>
      </c>
      <c r="D91" s="36"/>
      <c r="E91" s="36"/>
      <c r="F91" s="23" t="str">
        <f>F14</f>
        <v>TO Plzeň, TO Třemošná</v>
      </c>
      <c r="G91" s="36"/>
      <c r="H91" s="36"/>
      <c r="I91" s="152" t="s">
        <v>22</v>
      </c>
      <c r="J91" s="75" t="str">
        <f>IF(J14="","",J14)</f>
        <v>8. 1. 2020</v>
      </c>
      <c r="K91" s="36"/>
      <c r="L91" s="59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6.96" customHeight="1">
      <c r="A92" s="34"/>
      <c r="B92" s="35"/>
      <c r="C92" s="36"/>
      <c r="D92" s="36"/>
      <c r="E92" s="36"/>
      <c r="F92" s="36"/>
      <c r="G92" s="36"/>
      <c r="H92" s="36"/>
      <c r="I92" s="150"/>
      <c r="J92" s="36"/>
      <c r="K92" s="36"/>
      <c r="L92" s="59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5.15" customHeight="1">
      <c r="A93" s="34"/>
      <c r="B93" s="35"/>
      <c r="C93" s="28" t="s">
        <v>24</v>
      </c>
      <c r="D93" s="36"/>
      <c r="E93" s="36"/>
      <c r="F93" s="23" t="str">
        <f>E17</f>
        <v xml:space="preserve">Správa železnic s.o. -  OŘ Plzeň</v>
      </c>
      <c r="G93" s="36"/>
      <c r="H93" s="36"/>
      <c r="I93" s="152" t="s">
        <v>30</v>
      </c>
      <c r="J93" s="32" t="str">
        <f>E23</f>
        <v xml:space="preserve"> </v>
      </c>
      <c r="K93" s="36"/>
      <c r="L93" s="59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15.15" customHeight="1">
      <c r="A94" s="34"/>
      <c r="B94" s="35"/>
      <c r="C94" s="28" t="s">
        <v>28</v>
      </c>
      <c r="D94" s="36"/>
      <c r="E94" s="36"/>
      <c r="F94" s="23" t="str">
        <f>IF(E20="","",E20)</f>
        <v>Vyplň údaj</v>
      </c>
      <c r="G94" s="36"/>
      <c r="H94" s="36"/>
      <c r="I94" s="152" t="s">
        <v>33</v>
      </c>
      <c r="J94" s="32" t="str">
        <f>E26</f>
        <v>Jung</v>
      </c>
      <c r="K94" s="36"/>
      <c r="L94" s="59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6"/>
      <c r="D95" s="36"/>
      <c r="E95" s="36"/>
      <c r="F95" s="36"/>
      <c r="G95" s="36"/>
      <c r="H95" s="36"/>
      <c r="I95" s="150"/>
      <c r="J95" s="36"/>
      <c r="K95" s="36"/>
      <c r="L95" s="59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9.28" customHeight="1">
      <c r="A96" s="34"/>
      <c r="B96" s="35"/>
      <c r="C96" s="193" t="s">
        <v>175</v>
      </c>
      <c r="D96" s="194"/>
      <c r="E96" s="194"/>
      <c r="F96" s="194"/>
      <c r="G96" s="194"/>
      <c r="H96" s="194"/>
      <c r="I96" s="195"/>
      <c r="J96" s="196" t="s">
        <v>176</v>
      </c>
      <c r="K96" s="194"/>
      <c r="L96" s="59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="2" customFormat="1" ht="10.32" customHeight="1">
      <c r="A97" s="34"/>
      <c r="B97" s="35"/>
      <c r="C97" s="36"/>
      <c r="D97" s="36"/>
      <c r="E97" s="36"/>
      <c r="F97" s="36"/>
      <c r="G97" s="36"/>
      <c r="H97" s="36"/>
      <c r="I97" s="150"/>
      <c r="J97" s="36"/>
      <c r="K97" s="36"/>
      <c r="L97" s="59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="2" customFormat="1" ht="22.8" customHeight="1">
      <c r="A98" s="34"/>
      <c r="B98" s="35"/>
      <c r="C98" s="197" t="s">
        <v>177</v>
      </c>
      <c r="D98" s="36"/>
      <c r="E98" s="36"/>
      <c r="F98" s="36"/>
      <c r="G98" s="36"/>
      <c r="H98" s="36"/>
      <c r="I98" s="150"/>
      <c r="J98" s="106">
        <f>J120</f>
        <v>0</v>
      </c>
      <c r="K98" s="36"/>
      <c r="L98" s="59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U98" s="13" t="s">
        <v>178</v>
      </c>
    </row>
    <row r="99" s="2" customFormat="1" ht="21.84" customHeight="1">
      <c r="A99" s="34"/>
      <c r="B99" s="35"/>
      <c r="C99" s="36"/>
      <c r="D99" s="36"/>
      <c r="E99" s="36"/>
      <c r="F99" s="36"/>
      <c r="G99" s="36"/>
      <c r="H99" s="36"/>
      <c r="I99" s="150"/>
      <c r="J99" s="36"/>
      <c r="K99" s="36"/>
      <c r="L99" s="59"/>
      <c r="S99" s="34"/>
      <c r="T99" s="34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</row>
    <row r="100" s="2" customFormat="1" ht="6.96" customHeight="1">
      <c r="A100" s="34"/>
      <c r="B100" s="62"/>
      <c r="C100" s="63"/>
      <c r="D100" s="63"/>
      <c r="E100" s="63"/>
      <c r="F100" s="63"/>
      <c r="G100" s="63"/>
      <c r="H100" s="63"/>
      <c r="I100" s="188"/>
      <c r="J100" s="63"/>
      <c r="K100" s="63"/>
      <c r="L100" s="59"/>
      <c r="S100" s="34"/>
      <c r="T100" s="34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</row>
    <row r="104" s="2" customFormat="1" ht="6.96" customHeight="1">
      <c r="A104" s="34"/>
      <c r="B104" s="64"/>
      <c r="C104" s="65"/>
      <c r="D104" s="65"/>
      <c r="E104" s="65"/>
      <c r="F104" s="65"/>
      <c r="G104" s="65"/>
      <c r="H104" s="65"/>
      <c r="I104" s="191"/>
      <c r="J104" s="65"/>
      <c r="K104" s="65"/>
      <c r="L104" s="59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5" s="2" customFormat="1" ht="24.96" customHeight="1">
      <c r="A105" s="34"/>
      <c r="B105" s="35"/>
      <c r="C105" s="19" t="s">
        <v>179</v>
      </c>
      <c r="D105" s="36"/>
      <c r="E105" s="36"/>
      <c r="F105" s="36"/>
      <c r="G105" s="36"/>
      <c r="H105" s="36"/>
      <c r="I105" s="150"/>
      <c r="J105" s="36"/>
      <c r="K105" s="36"/>
      <c r="L105" s="59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="2" customFormat="1" ht="6.96" customHeight="1">
      <c r="A106" s="34"/>
      <c r="B106" s="35"/>
      <c r="C106" s="36"/>
      <c r="D106" s="36"/>
      <c r="E106" s="36"/>
      <c r="F106" s="36"/>
      <c r="G106" s="36"/>
      <c r="H106" s="36"/>
      <c r="I106" s="150"/>
      <c r="J106" s="36"/>
      <c r="K106" s="36"/>
      <c r="L106" s="59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="2" customFormat="1" ht="12" customHeight="1">
      <c r="A107" s="34"/>
      <c r="B107" s="35"/>
      <c r="C107" s="28" t="s">
        <v>16</v>
      </c>
      <c r="D107" s="36"/>
      <c r="E107" s="36"/>
      <c r="F107" s="36"/>
      <c r="G107" s="36"/>
      <c r="H107" s="36"/>
      <c r="I107" s="150"/>
      <c r="J107" s="36"/>
      <c r="K107" s="36"/>
      <c r="L107" s="59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="2" customFormat="1" ht="16.5" customHeight="1">
      <c r="A108" s="34"/>
      <c r="B108" s="35"/>
      <c r="C108" s="36"/>
      <c r="D108" s="36"/>
      <c r="E108" s="192" t="str">
        <f>E7</f>
        <v xml:space="preserve">Oprava kolejí a výhybek v uzlu Plzeň a na trati  Plzeň - Blatno</v>
      </c>
      <c r="F108" s="28"/>
      <c r="G108" s="28"/>
      <c r="H108" s="28"/>
      <c r="I108" s="150"/>
      <c r="J108" s="36"/>
      <c r="K108" s="36"/>
      <c r="L108" s="59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="1" customFormat="1" ht="12" customHeight="1">
      <c r="B109" s="17"/>
      <c r="C109" s="28" t="s">
        <v>170</v>
      </c>
      <c r="D109" s="18"/>
      <c r="E109" s="18"/>
      <c r="F109" s="18"/>
      <c r="G109" s="18"/>
      <c r="H109" s="18"/>
      <c r="I109" s="142"/>
      <c r="J109" s="18"/>
      <c r="K109" s="18"/>
      <c r="L109" s="16"/>
    </row>
    <row r="110" s="2" customFormat="1" ht="16.5" customHeight="1">
      <c r="A110" s="34"/>
      <c r="B110" s="35"/>
      <c r="C110" s="36"/>
      <c r="D110" s="36"/>
      <c r="E110" s="192" t="s">
        <v>1462</v>
      </c>
      <c r="F110" s="36"/>
      <c r="G110" s="36"/>
      <c r="H110" s="36"/>
      <c r="I110" s="150"/>
      <c r="J110" s="36"/>
      <c r="K110" s="36"/>
      <c r="L110" s="59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="2" customFormat="1" ht="12" customHeight="1">
      <c r="A111" s="34"/>
      <c r="B111" s="35"/>
      <c r="C111" s="28" t="s">
        <v>172</v>
      </c>
      <c r="D111" s="36"/>
      <c r="E111" s="36"/>
      <c r="F111" s="36"/>
      <c r="G111" s="36"/>
      <c r="H111" s="36"/>
      <c r="I111" s="150"/>
      <c r="J111" s="36"/>
      <c r="K111" s="36"/>
      <c r="L111" s="59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="2" customFormat="1" ht="16.5" customHeight="1">
      <c r="A112" s="34"/>
      <c r="B112" s="35"/>
      <c r="C112" s="36"/>
      <c r="D112" s="36"/>
      <c r="E112" s="72" t="str">
        <f>E11</f>
        <v>SO 4.2 - Oprava přejezdu km 25,423</v>
      </c>
      <c r="F112" s="36"/>
      <c r="G112" s="36"/>
      <c r="H112" s="36"/>
      <c r="I112" s="150"/>
      <c r="J112" s="36"/>
      <c r="K112" s="36"/>
      <c r="L112" s="59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="2" customFormat="1" ht="6.96" customHeight="1">
      <c r="A113" s="34"/>
      <c r="B113" s="35"/>
      <c r="C113" s="36"/>
      <c r="D113" s="36"/>
      <c r="E113" s="36"/>
      <c r="F113" s="36"/>
      <c r="G113" s="36"/>
      <c r="H113" s="36"/>
      <c r="I113" s="150"/>
      <c r="J113" s="36"/>
      <c r="K113" s="36"/>
      <c r="L113" s="59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12" customHeight="1">
      <c r="A114" s="34"/>
      <c r="B114" s="35"/>
      <c r="C114" s="28" t="s">
        <v>20</v>
      </c>
      <c r="D114" s="36"/>
      <c r="E114" s="36"/>
      <c r="F114" s="23" t="str">
        <f>F14</f>
        <v>TO Plzeň, TO Třemošná</v>
      </c>
      <c r="G114" s="36"/>
      <c r="H114" s="36"/>
      <c r="I114" s="152" t="s">
        <v>22</v>
      </c>
      <c r="J114" s="75" t="str">
        <f>IF(J14="","",J14)</f>
        <v>8. 1. 2020</v>
      </c>
      <c r="K114" s="36"/>
      <c r="L114" s="59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6.96" customHeight="1">
      <c r="A115" s="34"/>
      <c r="B115" s="35"/>
      <c r="C115" s="36"/>
      <c r="D115" s="36"/>
      <c r="E115" s="36"/>
      <c r="F115" s="36"/>
      <c r="G115" s="36"/>
      <c r="H115" s="36"/>
      <c r="I115" s="150"/>
      <c r="J115" s="36"/>
      <c r="K115" s="36"/>
      <c r="L115" s="59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2" customFormat="1" ht="15.15" customHeight="1">
      <c r="A116" s="34"/>
      <c r="B116" s="35"/>
      <c r="C116" s="28" t="s">
        <v>24</v>
      </c>
      <c r="D116" s="36"/>
      <c r="E116" s="36"/>
      <c r="F116" s="23" t="str">
        <f>E17</f>
        <v xml:space="preserve">Správa železnic s.o. -  OŘ Plzeň</v>
      </c>
      <c r="G116" s="36"/>
      <c r="H116" s="36"/>
      <c r="I116" s="152" t="s">
        <v>30</v>
      </c>
      <c r="J116" s="32" t="str">
        <f>E23</f>
        <v xml:space="preserve"> </v>
      </c>
      <c r="K116" s="36"/>
      <c r="L116" s="59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="2" customFormat="1" ht="15.15" customHeight="1">
      <c r="A117" s="34"/>
      <c r="B117" s="35"/>
      <c r="C117" s="28" t="s">
        <v>28</v>
      </c>
      <c r="D117" s="36"/>
      <c r="E117" s="36"/>
      <c r="F117" s="23" t="str">
        <f>IF(E20="","",E20)</f>
        <v>Vyplň údaj</v>
      </c>
      <c r="G117" s="36"/>
      <c r="H117" s="36"/>
      <c r="I117" s="152" t="s">
        <v>33</v>
      </c>
      <c r="J117" s="32" t="str">
        <f>E26</f>
        <v>Jung</v>
      </c>
      <c r="K117" s="36"/>
      <c r="L117" s="59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="2" customFormat="1" ht="10.32" customHeight="1">
      <c r="A118" s="34"/>
      <c r="B118" s="35"/>
      <c r="C118" s="36"/>
      <c r="D118" s="36"/>
      <c r="E118" s="36"/>
      <c r="F118" s="36"/>
      <c r="G118" s="36"/>
      <c r="H118" s="36"/>
      <c r="I118" s="150"/>
      <c r="J118" s="36"/>
      <c r="K118" s="36"/>
      <c r="L118" s="59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="9" customFormat="1" ht="29.28" customHeight="1">
      <c r="A119" s="198"/>
      <c r="B119" s="199"/>
      <c r="C119" s="200" t="s">
        <v>180</v>
      </c>
      <c r="D119" s="201" t="s">
        <v>61</v>
      </c>
      <c r="E119" s="201" t="s">
        <v>57</v>
      </c>
      <c r="F119" s="201" t="s">
        <v>58</v>
      </c>
      <c r="G119" s="201" t="s">
        <v>181</v>
      </c>
      <c r="H119" s="201" t="s">
        <v>182</v>
      </c>
      <c r="I119" s="202" t="s">
        <v>183</v>
      </c>
      <c r="J119" s="203" t="s">
        <v>176</v>
      </c>
      <c r="K119" s="204" t="s">
        <v>184</v>
      </c>
      <c r="L119" s="205"/>
      <c r="M119" s="96" t="s">
        <v>1</v>
      </c>
      <c r="N119" s="97" t="s">
        <v>40</v>
      </c>
      <c r="O119" s="97" t="s">
        <v>185</v>
      </c>
      <c r="P119" s="97" t="s">
        <v>186</v>
      </c>
      <c r="Q119" s="97" t="s">
        <v>187</v>
      </c>
      <c r="R119" s="97" t="s">
        <v>188</v>
      </c>
      <c r="S119" s="97" t="s">
        <v>189</v>
      </c>
      <c r="T119" s="98" t="s">
        <v>190</v>
      </c>
      <c r="U119" s="198"/>
      <c r="V119" s="198"/>
      <c r="W119" s="198"/>
      <c r="X119" s="198"/>
      <c r="Y119" s="198"/>
      <c r="Z119" s="198"/>
      <c r="AA119" s="198"/>
      <c r="AB119" s="198"/>
      <c r="AC119" s="198"/>
      <c r="AD119" s="198"/>
      <c r="AE119" s="198"/>
    </row>
    <row r="120" s="2" customFormat="1" ht="22.8" customHeight="1">
      <c r="A120" s="34"/>
      <c r="B120" s="35"/>
      <c r="C120" s="103" t="s">
        <v>191</v>
      </c>
      <c r="D120" s="36"/>
      <c r="E120" s="36"/>
      <c r="F120" s="36"/>
      <c r="G120" s="36"/>
      <c r="H120" s="36"/>
      <c r="I120" s="150"/>
      <c r="J120" s="206">
        <f>BK120</f>
        <v>0</v>
      </c>
      <c r="K120" s="36"/>
      <c r="L120" s="40"/>
      <c r="M120" s="99"/>
      <c r="N120" s="207"/>
      <c r="O120" s="100"/>
      <c r="P120" s="208">
        <f>SUM(P121:P197)</f>
        <v>0</v>
      </c>
      <c r="Q120" s="100"/>
      <c r="R120" s="208">
        <f>SUM(R121:R197)</f>
        <v>15.312200000000001</v>
      </c>
      <c r="S120" s="100"/>
      <c r="T120" s="209">
        <f>SUM(T121:T197)</f>
        <v>0</v>
      </c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T120" s="13" t="s">
        <v>75</v>
      </c>
      <c r="AU120" s="13" t="s">
        <v>178</v>
      </c>
      <c r="BK120" s="210">
        <f>SUM(BK121:BK197)</f>
        <v>0</v>
      </c>
    </row>
    <row r="121" s="2" customFormat="1" ht="16.5" customHeight="1">
      <c r="A121" s="34"/>
      <c r="B121" s="35"/>
      <c r="C121" s="211" t="s">
        <v>83</v>
      </c>
      <c r="D121" s="211" t="s">
        <v>192</v>
      </c>
      <c r="E121" s="212" t="s">
        <v>1167</v>
      </c>
      <c r="F121" s="213" t="s">
        <v>1168</v>
      </c>
      <c r="G121" s="214" t="s">
        <v>195</v>
      </c>
      <c r="H121" s="215">
        <v>12.5</v>
      </c>
      <c r="I121" s="216"/>
      <c r="J121" s="217">
        <f>ROUND(I121*H121,2)</f>
        <v>0</v>
      </c>
      <c r="K121" s="218"/>
      <c r="L121" s="40"/>
      <c r="M121" s="219" t="s">
        <v>1</v>
      </c>
      <c r="N121" s="220" t="s">
        <v>41</v>
      </c>
      <c r="O121" s="87"/>
      <c r="P121" s="221">
        <f>O121*H121</f>
        <v>0</v>
      </c>
      <c r="Q121" s="221">
        <v>0</v>
      </c>
      <c r="R121" s="221">
        <f>Q121*H121</f>
        <v>0</v>
      </c>
      <c r="S121" s="221">
        <v>0</v>
      </c>
      <c r="T121" s="222">
        <f>S121*H121</f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R121" s="223" t="s">
        <v>196</v>
      </c>
      <c r="AT121" s="223" t="s">
        <v>192</v>
      </c>
      <c r="AU121" s="223" t="s">
        <v>76</v>
      </c>
      <c r="AY121" s="13" t="s">
        <v>197</v>
      </c>
      <c r="BE121" s="224">
        <f>IF(N121="základní",J121,0)</f>
        <v>0</v>
      </c>
      <c r="BF121" s="224">
        <f>IF(N121="snížená",J121,0)</f>
        <v>0</v>
      </c>
      <c r="BG121" s="224">
        <f>IF(N121="zákl. přenesená",J121,0)</f>
        <v>0</v>
      </c>
      <c r="BH121" s="224">
        <f>IF(N121="sníž. přenesená",J121,0)</f>
        <v>0</v>
      </c>
      <c r="BI121" s="224">
        <f>IF(N121="nulová",J121,0)</f>
        <v>0</v>
      </c>
      <c r="BJ121" s="13" t="s">
        <v>83</v>
      </c>
      <c r="BK121" s="224">
        <f>ROUND(I121*H121,2)</f>
        <v>0</v>
      </c>
      <c r="BL121" s="13" t="s">
        <v>196</v>
      </c>
      <c r="BM121" s="223" t="s">
        <v>1610</v>
      </c>
    </row>
    <row r="122" s="2" customFormat="1">
      <c r="A122" s="34"/>
      <c r="B122" s="35"/>
      <c r="C122" s="36"/>
      <c r="D122" s="225" t="s">
        <v>199</v>
      </c>
      <c r="E122" s="36"/>
      <c r="F122" s="226" t="s">
        <v>1170</v>
      </c>
      <c r="G122" s="36"/>
      <c r="H122" s="36"/>
      <c r="I122" s="150"/>
      <c r="J122" s="36"/>
      <c r="K122" s="36"/>
      <c r="L122" s="40"/>
      <c r="M122" s="227"/>
      <c r="N122" s="228"/>
      <c r="O122" s="87"/>
      <c r="P122" s="87"/>
      <c r="Q122" s="87"/>
      <c r="R122" s="87"/>
      <c r="S122" s="87"/>
      <c r="T122" s="88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T122" s="13" t="s">
        <v>199</v>
      </c>
      <c r="AU122" s="13" t="s">
        <v>76</v>
      </c>
    </row>
    <row r="123" s="2" customFormat="1" ht="16.5" customHeight="1">
      <c r="A123" s="34"/>
      <c r="B123" s="35"/>
      <c r="C123" s="211" t="s">
        <v>85</v>
      </c>
      <c r="D123" s="211" t="s">
        <v>192</v>
      </c>
      <c r="E123" s="212" t="s">
        <v>1173</v>
      </c>
      <c r="F123" s="213" t="s">
        <v>1174</v>
      </c>
      <c r="G123" s="214" t="s">
        <v>345</v>
      </c>
      <c r="H123" s="215">
        <v>11.5</v>
      </c>
      <c r="I123" s="216"/>
      <c r="J123" s="217">
        <f>ROUND(I123*H123,2)</f>
        <v>0</v>
      </c>
      <c r="K123" s="218"/>
      <c r="L123" s="40"/>
      <c r="M123" s="219" t="s">
        <v>1</v>
      </c>
      <c r="N123" s="220" t="s">
        <v>41</v>
      </c>
      <c r="O123" s="87"/>
      <c r="P123" s="221">
        <f>O123*H123</f>
        <v>0</v>
      </c>
      <c r="Q123" s="221">
        <v>0</v>
      </c>
      <c r="R123" s="221">
        <f>Q123*H123</f>
        <v>0</v>
      </c>
      <c r="S123" s="221">
        <v>0</v>
      </c>
      <c r="T123" s="222">
        <f>S123*H123</f>
        <v>0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R123" s="223" t="s">
        <v>196</v>
      </c>
      <c r="AT123" s="223" t="s">
        <v>192</v>
      </c>
      <c r="AU123" s="223" t="s">
        <v>76</v>
      </c>
      <c r="AY123" s="13" t="s">
        <v>197</v>
      </c>
      <c r="BE123" s="224">
        <f>IF(N123="základní",J123,0)</f>
        <v>0</v>
      </c>
      <c r="BF123" s="224">
        <f>IF(N123="snížená",J123,0)</f>
        <v>0</v>
      </c>
      <c r="BG123" s="224">
        <f>IF(N123="zákl. přenesená",J123,0)</f>
        <v>0</v>
      </c>
      <c r="BH123" s="224">
        <f>IF(N123="sníž. přenesená",J123,0)</f>
        <v>0</v>
      </c>
      <c r="BI123" s="224">
        <f>IF(N123="nulová",J123,0)</f>
        <v>0</v>
      </c>
      <c r="BJ123" s="13" t="s">
        <v>83</v>
      </c>
      <c r="BK123" s="224">
        <f>ROUND(I123*H123,2)</f>
        <v>0</v>
      </c>
      <c r="BL123" s="13" t="s">
        <v>196</v>
      </c>
      <c r="BM123" s="223" t="s">
        <v>1611</v>
      </c>
    </row>
    <row r="124" s="2" customFormat="1">
      <c r="A124" s="34"/>
      <c r="B124" s="35"/>
      <c r="C124" s="36"/>
      <c r="D124" s="225" t="s">
        <v>199</v>
      </c>
      <c r="E124" s="36"/>
      <c r="F124" s="226" t="s">
        <v>1176</v>
      </c>
      <c r="G124" s="36"/>
      <c r="H124" s="36"/>
      <c r="I124" s="150"/>
      <c r="J124" s="36"/>
      <c r="K124" s="36"/>
      <c r="L124" s="40"/>
      <c r="M124" s="227"/>
      <c r="N124" s="228"/>
      <c r="O124" s="87"/>
      <c r="P124" s="87"/>
      <c r="Q124" s="87"/>
      <c r="R124" s="87"/>
      <c r="S124" s="87"/>
      <c r="T124" s="88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T124" s="13" t="s">
        <v>199</v>
      </c>
      <c r="AU124" s="13" t="s">
        <v>76</v>
      </c>
    </row>
    <row r="125" s="10" customFormat="1">
      <c r="A125" s="10"/>
      <c r="B125" s="230"/>
      <c r="C125" s="231"/>
      <c r="D125" s="225" t="s">
        <v>203</v>
      </c>
      <c r="E125" s="232" t="s">
        <v>1</v>
      </c>
      <c r="F125" s="233" t="s">
        <v>1612</v>
      </c>
      <c r="G125" s="231"/>
      <c r="H125" s="234">
        <v>11.5</v>
      </c>
      <c r="I125" s="235"/>
      <c r="J125" s="231"/>
      <c r="K125" s="231"/>
      <c r="L125" s="236"/>
      <c r="M125" s="237"/>
      <c r="N125" s="238"/>
      <c r="O125" s="238"/>
      <c r="P125" s="238"/>
      <c r="Q125" s="238"/>
      <c r="R125" s="238"/>
      <c r="S125" s="238"/>
      <c r="T125" s="239"/>
      <c r="U125" s="10"/>
      <c r="V125" s="10"/>
      <c r="W125" s="10"/>
      <c r="X125" s="10"/>
      <c r="Y125" s="10"/>
      <c r="Z125" s="10"/>
      <c r="AA125" s="10"/>
      <c r="AB125" s="10"/>
      <c r="AC125" s="10"/>
      <c r="AD125" s="10"/>
      <c r="AE125" s="10"/>
      <c r="AT125" s="240" t="s">
        <v>203</v>
      </c>
      <c r="AU125" s="240" t="s">
        <v>76</v>
      </c>
      <c r="AV125" s="10" t="s">
        <v>85</v>
      </c>
      <c r="AW125" s="10" t="s">
        <v>32</v>
      </c>
      <c r="AX125" s="10" t="s">
        <v>83</v>
      </c>
      <c r="AY125" s="240" t="s">
        <v>197</v>
      </c>
    </row>
    <row r="126" s="2" customFormat="1" ht="16.5" customHeight="1">
      <c r="A126" s="34"/>
      <c r="B126" s="35"/>
      <c r="C126" s="211" t="s">
        <v>214</v>
      </c>
      <c r="D126" s="211" t="s">
        <v>192</v>
      </c>
      <c r="E126" s="212" t="s">
        <v>1613</v>
      </c>
      <c r="F126" s="213" t="s">
        <v>1614</v>
      </c>
      <c r="G126" s="214" t="s">
        <v>209</v>
      </c>
      <c r="H126" s="215">
        <v>10</v>
      </c>
      <c r="I126" s="216"/>
      <c r="J126" s="217">
        <f>ROUND(I126*H126,2)</f>
        <v>0</v>
      </c>
      <c r="K126" s="218"/>
      <c r="L126" s="40"/>
      <c r="M126" s="219" t="s">
        <v>1</v>
      </c>
      <c r="N126" s="220" t="s">
        <v>41</v>
      </c>
      <c r="O126" s="87"/>
      <c r="P126" s="221">
        <f>O126*H126</f>
        <v>0</v>
      </c>
      <c r="Q126" s="221">
        <v>0</v>
      </c>
      <c r="R126" s="221">
        <f>Q126*H126</f>
        <v>0</v>
      </c>
      <c r="S126" s="221">
        <v>0</v>
      </c>
      <c r="T126" s="222">
        <f>S126*H126</f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223" t="s">
        <v>196</v>
      </c>
      <c r="AT126" s="223" t="s">
        <v>192</v>
      </c>
      <c r="AU126" s="223" t="s">
        <v>76</v>
      </c>
      <c r="AY126" s="13" t="s">
        <v>197</v>
      </c>
      <c r="BE126" s="224">
        <f>IF(N126="základní",J126,0)</f>
        <v>0</v>
      </c>
      <c r="BF126" s="224">
        <f>IF(N126="snížená",J126,0)</f>
        <v>0</v>
      </c>
      <c r="BG126" s="224">
        <f>IF(N126="zákl. přenesená",J126,0)</f>
        <v>0</v>
      </c>
      <c r="BH126" s="224">
        <f>IF(N126="sníž. přenesená",J126,0)</f>
        <v>0</v>
      </c>
      <c r="BI126" s="224">
        <f>IF(N126="nulová",J126,0)</f>
        <v>0</v>
      </c>
      <c r="BJ126" s="13" t="s">
        <v>83</v>
      </c>
      <c r="BK126" s="224">
        <f>ROUND(I126*H126,2)</f>
        <v>0</v>
      </c>
      <c r="BL126" s="13" t="s">
        <v>196</v>
      </c>
      <c r="BM126" s="223" t="s">
        <v>1615</v>
      </c>
    </row>
    <row r="127" s="2" customFormat="1">
      <c r="A127" s="34"/>
      <c r="B127" s="35"/>
      <c r="C127" s="36"/>
      <c r="D127" s="225" t="s">
        <v>199</v>
      </c>
      <c r="E127" s="36"/>
      <c r="F127" s="226" t="s">
        <v>1616</v>
      </c>
      <c r="G127" s="36"/>
      <c r="H127" s="36"/>
      <c r="I127" s="150"/>
      <c r="J127" s="36"/>
      <c r="K127" s="36"/>
      <c r="L127" s="40"/>
      <c r="M127" s="227"/>
      <c r="N127" s="228"/>
      <c r="O127" s="87"/>
      <c r="P127" s="87"/>
      <c r="Q127" s="87"/>
      <c r="R127" s="87"/>
      <c r="S127" s="87"/>
      <c r="T127" s="88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T127" s="13" t="s">
        <v>199</v>
      </c>
      <c r="AU127" s="13" t="s">
        <v>76</v>
      </c>
    </row>
    <row r="128" s="2" customFormat="1">
      <c r="A128" s="34"/>
      <c r="B128" s="35"/>
      <c r="C128" s="36"/>
      <c r="D128" s="225" t="s">
        <v>340</v>
      </c>
      <c r="E128" s="36"/>
      <c r="F128" s="229" t="s">
        <v>482</v>
      </c>
      <c r="G128" s="36"/>
      <c r="H128" s="36"/>
      <c r="I128" s="150"/>
      <c r="J128" s="36"/>
      <c r="K128" s="36"/>
      <c r="L128" s="40"/>
      <c r="M128" s="227"/>
      <c r="N128" s="228"/>
      <c r="O128" s="87"/>
      <c r="P128" s="87"/>
      <c r="Q128" s="87"/>
      <c r="R128" s="87"/>
      <c r="S128" s="87"/>
      <c r="T128" s="88"/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T128" s="13" t="s">
        <v>340</v>
      </c>
      <c r="AU128" s="13" t="s">
        <v>76</v>
      </c>
    </row>
    <row r="129" s="2" customFormat="1" ht="16.5" customHeight="1">
      <c r="A129" s="34"/>
      <c r="B129" s="35"/>
      <c r="C129" s="211" t="s">
        <v>196</v>
      </c>
      <c r="D129" s="211" t="s">
        <v>192</v>
      </c>
      <c r="E129" s="212" t="s">
        <v>1617</v>
      </c>
      <c r="F129" s="213" t="s">
        <v>1618</v>
      </c>
      <c r="G129" s="214" t="s">
        <v>209</v>
      </c>
      <c r="H129" s="215">
        <v>10</v>
      </c>
      <c r="I129" s="216"/>
      <c r="J129" s="217">
        <f>ROUND(I129*H129,2)</f>
        <v>0</v>
      </c>
      <c r="K129" s="218"/>
      <c r="L129" s="40"/>
      <c r="M129" s="219" t="s">
        <v>1</v>
      </c>
      <c r="N129" s="220" t="s">
        <v>41</v>
      </c>
      <c r="O129" s="87"/>
      <c r="P129" s="221">
        <f>O129*H129</f>
        <v>0</v>
      </c>
      <c r="Q129" s="221">
        <v>0</v>
      </c>
      <c r="R129" s="221">
        <f>Q129*H129</f>
        <v>0</v>
      </c>
      <c r="S129" s="221">
        <v>0</v>
      </c>
      <c r="T129" s="222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223" t="s">
        <v>196</v>
      </c>
      <c r="AT129" s="223" t="s">
        <v>192</v>
      </c>
      <c r="AU129" s="223" t="s">
        <v>76</v>
      </c>
      <c r="AY129" s="13" t="s">
        <v>197</v>
      </c>
      <c r="BE129" s="224">
        <f>IF(N129="základní",J129,0)</f>
        <v>0</v>
      </c>
      <c r="BF129" s="224">
        <f>IF(N129="snížená",J129,0)</f>
        <v>0</v>
      </c>
      <c r="BG129" s="224">
        <f>IF(N129="zákl. přenesená",J129,0)</f>
        <v>0</v>
      </c>
      <c r="BH129" s="224">
        <f>IF(N129="sníž. přenesená",J129,0)</f>
        <v>0</v>
      </c>
      <c r="BI129" s="224">
        <f>IF(N129="nulová",J129,0)</f>
        <v>0</v>
      </c>
      <c r="BJ129" s="13" t="s">
        <v>83</v>
      </c>
      <c r="BK129" s="224">
        <f>ROUND(I129*H129,2)</f>
        <v>0</v>
      </c>
      <c r="BL129" s="13" t="s">
        <v>196</v>
      </c>
      <c r="BM129" s="223" t="s">
        <v>1619</v>
      </c>
    </row>
    <row r="130" s="2" customFormat="1">
      <c r="A130" s="34"/>
      <c r="B130" s="35"/>
      <c r="C130" s="36"/>
      <c r="D130" s="225" t="s">
        <v>199</v>
      </c>
      <c r="E130" s="36"/>
      <c r="F130" s="226" t="s">
        <v>1620</v>
      </c>
      <c r="G130" s="36"/>
      <c r="H130" s="36"/>
      <c r="I130" s="150"/>
      <c r="J130" s="36"/>
      <c r="K130" s="36"/>
      <c r="L130" s="40"/>
      <c r="M130" s="227"/>
      <c r="N130" s="228"/>
      <c r="O130" s="87"/>
      <c r="P130" s="87"/>
      <c r="Q130" s="87"/>
      <c r="R130" s="87"/>
      <c r="S130" s="87"/>
      <c r="T130" s="88"/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T130" s="13" t="s">
        <v>199</v>
      </c>
      <c r="AU130" s="13" t="s">
        <v>76</v>
      </c>
    </row>
    <row r="131" s="2" customFormat="1">
      <c r="A131" s="34"/>
      <c r="B131" s="35"/>
      <c r="C131" s="36"/>
      <c r="D131" s="225" t="s">
        <v>340</v>
      </c>
      <c r="E131" s="36"/>
      <c r="F131" s="229" t="s">
        <v>482</v>
      </c>
      <c r="G131" s="36"/>
      <c r="H131" s="36"/>
      <c r="I131" s="150"/>
      <c r="J131" s="36"/>
      <c r="K131" s="36"/>
      <c r="L131" s="40"/>
      <c r="M131" s="227"/>
      <c r="N131" s="228"/>
      <c r="O131" s="87"/>
      <c r="P131" s="87"/>
      <c r="Q131" s="87"/>
      <c r="R131" s="87"/>
      <c r="S131" s="87"/>
      <c r="T131" s="88"/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T131" s="13" t="s">
        <v>340</v>
      </c>
      <c r="AU131" s="13" t="s">
        <v>76</v>
      </c>
    </row>
    <row r="132" s="2" customFormat="1" ht="16.5" customHeight="1">
      <c r="A132" s="34"/>
      <c r="B132" s="35"/>
      <c r="C132" s="211" t="s">
        <v>224</v>
      </c>
      <c r="D132" s="211" t="s">
        <v>192</v>
      </c>
      <c r="E132" s="212" t="s">
        <v>478</v>
      </c>
      <c r="F132" s="213" t="s">
        <v>479</v>
      </c>
      <c r="G132" s="214" t="s">
        <v>209</v>
      </c>
      <c r="H132" s="215">
        <v>2</v>
      </c>
      <c r="I132" s="216"/>
      <c r="J132" s="217">
        <f>ROUND(I132*H132,2)</f>
        <v>0</v>
      </c>
      <c r="K132" s="218"/>
      <c r="L132" s="40"/>
      <c r="M132" s="219" t="s">
        <v>1</v>
      </c>
      <c r="N132" s="220" t="s">
        <v>41</v>
      </c>
      <c r="O132" s="87"/>
      <c r="P132" s="221">
        <f>O132*H132</f>
        <v>0</v>
      </c>
      <c r="Q132" s="221">
        <v>0</v>
      </c>
      <c r="R132" s="221">
        <f>Q132*H132</f>
        <v>0</v>
      </c>
      <c r="S132" s="221">
        <v>0</v>
      </c>
      <c r="T132" s="222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223" t="s">
        <v>196</v>
      </c>
      <c r="AT132" s="223" t="s">
        <v>192</v>
      </c>
      <c r="AU132" s="223" t="s">
        <v>76</v>
      </c>
      <c r="AY132" s="13" t="s">
        <v>197</v>
      </c>
      <c r="BE132" s="224">
        <f>IF(N132="základní",J132,0)</f>
        <v>0</v>
      </c>
      <c r="BF132" s="224">
        <f>IF(N132="snížená",J132,0)</f>
        <v>0</v>
      </c>
      <c r="BG132" s="224">
        <f>IF(N132="zákl. přenesená",J132,0)</f>
        <v>0</v>
      </c>
      <c r="BH132" s="224">
        <f>IF(N132="sníž. přenesená",J132,0)</f>
        <v>0</v>
      </c>
      <c r="BI132" s="224">
        <f>IF(N132="nulová",J132,0)</f>
        <v>0</v>
      </c>
      <c r="BJ132" s="13" t="s">
        <v>83</v>
      </c>
      <c r="BK132" s="224">
        <f>ROUND(I132*H132,2)</f>
        <v>0</v>
      </c>
      <c r="BL132" s="13" t="s">
        <v>196</v>
      </c>
      <c r="BM132" s="223" t="s">
        <v>1621</v>
      </c>
    </row>
    <row r="133" s="2" customFormat="1">
      <c r="A133" s="34"/>
      <c r="B133" s="35"/>
      <c r="C133" s="36"/>
      <c r="D133" s="225" t="s">
        <v>199</v>
      </c>
      <c r="E133" s="36"/>
      <c r="F133" s="226" t="s">
        <v>481</v>
      </c>
      <c r="G133" s="36"/>
      <c r="H133" s="36"/>
      <c r="I133" s="150"/>
      <c r="J133" s="36"/>
      <c r="K133" s="36"/>
      <c r="L133" s="40"/>
      <c r="M133" s="227"/>
      <c r="N133" s="228"/>
      <c r="O133" s="87"/>
      <c r="P133" s="87"/>
      <c r="Q133" s="87"/>
      <c r="R133" s="87"/>
      <c r="S133" s="87"/>
      <c r="T133" s="88"/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T133" s="13" t="s">
        <v>199</v>
      </c>
      <c r="AU133" s="13" t="s">
        <v>76</v>
      </c>
    </row>
    <row r="134" s="2" customFormat="1">
      <c r="A134" s="34"/>
      <c r="B134" s="35"/>
      <c r="C134" s="36"/>
      <c r="D134" s="225" t="s">
        <v>340</v>
      </c>
      <c r="E134" s="36"/>
      <c r="F134" s="229" t="s">
        <v>482</v>
      </c>
      <c r="G134" s="36"/>
      <c r="H134" s="36"/>
      <c r="I134" s="150"/>
      <c r="J134" s="36"/>
      <c r="K134" s="36"/>
      <c r="L134" s="40"/>
      <c r="M134" s="227"/>
      <c r="N134" s="228"/>
      <c r="O134" s="87"/>
      <c r="P134" s="87"/>
      <c r="Q134" s="87"/>
      <c r="R134" s="87"/>
      <c r="S134" s="87"/>
      <c r="T134" s="88"/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T134" s="13" t="s">
        <v>340</v>
      </c>
      <c r="AU134" s="13" t="s">
        <v>76</v>
      </c>
    </row>
    <row r="135" s="2" customFormat="1" ht="16.5" customHeight="1">
      <c r="A135" s="34"/>
      <c r="B135" s="35"/>
      <c r="C135" s="211" t="s">
        <v>229</v>
      </c>
      <c r="D135" s="211" t="s">
        <v>192</v>
      </c>
      <c r="E135" s="212" t="s">
        <v>1622</v>
      </c>
      <c r="F135" s="213" t="s">
        <v>1623</v>
      </c>
      <c r="G135" s="214" t="s">
        <v>345</v>
      </c>
      <c r="H135" s="215">
        <v>36</v>
      </c>
      <c r="I135" s="216"/>
      <c r="J135" s="217">
        <f>ROUND(I135*H135,2)</f>
        <v>0</v>
      </c>
      <c r="K135" s="218"/>
      <c r="L135" s="40"/>
      <c r="M135" s="219" t="s">
        <v>1</v>
      </c>
      <c r="N135" s="220" t="s">
        <v>41</v>
      </c>
      <c r="O135" s="87"/>
      <c r="P135" s="221">
        <f>O135*H135</f>
        <v>0</v>
      </c>
      <c r="Q135" s="221">
        <v>0</v>
      </c>
      <c r="R135" s="221">
        <f>Q135*H135</f>
        <v>0</v>
      </c>
      <c r="S135" s="221">
        <v>0</v>
      </c>
      <c r="T135" s="222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223" t="s">
        <v>196</v>
      </c>
      <c r="AT135" s="223" t="s">
        <v>192</v>
      </c>
      <c r="AU135" s="223" t="s">
        <v>76</v>
      </c>
      <c r="AY135" s="13" t="s">
        <v>197</v>
      </c>
      <c r="BE135" s="224">
        <f>IF(N135="základní",J135,0)</f>
        <v>0</v>
      </c>
      <c r="BF135" s="224">
        <f>IF(N135="snížená",J135,0)</f>
        <v>0</v>
      </c>
      <c r="BG135" s="224">
        <f>IF(N135="zákl. přenesená",J135,0)</f>
        <v>0</v>
      </c>
      <c r="BH135" s="224">
        <f>IF(N135="sníž. přenesená",J135,0)</f>
        <v>0</v>
      </c>
      <c r="BI135" s="224">
        <f>IF(N135="nulová",J135,0)</f>
        <v>0</v>
      </c>
      <c r="BJ135" s="13" t="s">
        <v>83</v>
      </c>
      <c r="BK135" s="224">
        <f>ROUND(I135*H135,2)</f>
        <v>0</v>
      </c>
      <c r="BL135" s="13" t="s">
        <v>196</v>
      </c>
      <c r="BM135" s="223" t="s">
        <v>1624</v>
      </c>
    </row>
    <row r="136" s="2" customFormat="1">
      <c r="A136" s="34"/>
      <c r="B136" s="35"/>
      <c r="C136" s="36"/>
      <c r="D136" s="225" t="s">
        <v>199</v>
      </c>
      <c r="E136" s="36"/>
      <c r="F136" s="226" t="s">
        <v>1625</v>
      </c>
      <c r="G136" s="36"/>
      <c r="H136" s="36"/>
      <c r="I136" s="150"/>
      <c r="J136" s="36"/>
      <c r="K136" s="36"/>
      <c r="L136" s="40"/>
      <c r="M136" s="227"/>
      <c r="N136" s="228"/>
      <c r="O136" s="87"/>
      <c r="P136" s="87"/>
      <c r="Q136" s="87"/>
      <c r="R136" s="87"/>
      <c r="S136" s="87"/>
      <c r="T136" s="88"/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T136" s="13" t="s">
        <v>199</v>
      </c>
      <c r="AU136" s="13" t="s">
        <v>76</v>
      </c>
    </row>
    <row r="137" s="10" customFormat="1">
      <c r="A137" s="10"/>
      <c r="B137" s="230"/>
      <c r="C137" s="231"/>
      <c r="D137" s="225" t="s">
        <v>203</v>
      </c>
      <c r="E137" s="232" t="s">
        <v>1</v>
      </c>
      <c r="F137" s="233" t="s">
        <v>1626</v>
      </c>
      <c r="G137" s="231"/>
      <c r="H137" s="234">
        <v>36</v>
      </c>
      <c r="I137" s="235"/>
      <c r="J137" s="231"/>
      <c r="K137" s="231"/>
      <c r="L137" s="236"/>
      <c r="M137" s="237"/>
      <c r="N137" s="238"/>
      <c r="O137" s="238"/>
      <c r="P137" s="238"/>
      <c r="Q137" s="238"/>
      <c r="R137" s="238"/>
      <c r="S137" s="238"/>
      <c r="T137" s="239"/>
      <c r="U137" s="10"/>
      <c r="V137" s="10"/>
      <c r="W137" s="10"/>
      <c r="X137" s="10"/>
      <c r="Y137" s="10"/>
      <c r="Z137" s="10"/>
      <c r="AA137" s="10"/>
      <c r="AB137" s="10"/>
      <c r="AC137" s="10"/>
      <c r="AD137" s="10"/>
      <c r="AE137" s="10"/>
      <c r="AT137" s="240" t="s">
        <v>203</v>
      </c>
      <c r="AU137" s="240" t="s">
        <v>76</v>
      </c>
      <c r="AV137" s="10" t="s">
        <v>85</v>
      </c>
      <c r="AW137" s="10" t="s">
        <v>32</v>
      </c>
      <c r="AX137" s="10" t="s">
        <v>83</v>
      </c>
      <c r="AY137" s="240" t="s">
        <v>197</v>
      </c>
    </row>
    <row r="138" s="2" customFormat="1" ht="16.5" customHeight="1">
      <c r="A138" s="34"/>
      <c r="B138" s="35"/>
      <c r="C138" s="211" t="s">
        <v>236</v>
      </c>
      <c r="D138" s="211" t="s">
        <v>192</v>
      </c>
      <c r="E138" s="212" t="s">
        <v>1627</v>
      </c>
      <c r="F138" s="213" t="s">
        <v>1628</v>
      </c>
      <c r="G138" s="214" t="s">
        <v>345</v>
      </c>
      <c r="H138" s="215">
        <v>6</v>
      </c>
      <c r="I138" s="216"/>
      <c r="J138" s="217">
        <f>ROUND(I138*H138,2)</f>
        <v>0</v>
      </c>
      <c r="K138" s="218"/>
      <c r="L138" s="40"/>
      <c r="M138" s="219" t="s">
        <v>1</v>
      </c>
      <c r="N138" s="220" t="s">
        <v>41</v>
      </c>
      <c r="O138" s="87"/>
      <c r="P138" s="221">
        <f>O138*H138</f>
        <v>0</v>
      </c>
      <c r="Q138" s="221">
        <v>0</v>
      </c>
      <c r="R138" s="221">
        <f>Q138*H138</f>
        <v>0</v>
      </c>
      <c r="S138" s="221">
        <v>0</v>
      </c>
      <c r="T138" s="222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223" t="s">
        <v>196</v>
      </c>
      <c r="AT138" s="223" t="s">
        <v>192</v>
      </c>
      <c r="AU138" s="223" t="s">
        <v>76</v>
      </c>
      <c r="AY138" s="13" t="s">
        <v>197</v>
      </c>
      <c r="BE138" s="224">
        <f>IF(N138="základní",J138,0)</f>
        <v>0</v>
      </c>
      <c r="BF138" s="224">
        <f>IF(N138="snížená",J138,0)</f>
        <v>0</v>
      </c>
      <c r="BG138" s="224">
        <f>IF(N138="zákl. přenesená",J138,0)</f>
        <v>0</v>
      </c>
      <c r="BH138" s="224">
        <f>IF(N138="sníž. přenesená",J138,0)</f>
        <v>0</v>
      </c>
      <c r="BI138" s="224">
        <f>IF(N138="nulová",J138,0)</f>
        <v>0</v>
      </c>
      <c r="BJ138" s="13" t="s">
        <v>83</v>
      </c>
      <c r="BK138" s="224">
        <f>ROUND(I138*H138,2)</f>
        <v>0</v>
      </c>
      <c r="BL138" s="13" t="s">
        <v>196</v>
      </c>
      <c r="BM138" s="223" t="s">
        <v>1629</v>
      </c>
    </row>
    <row r="139" s="2" customFormat="1">
      <c r="A139" s="34"/>
      <c r="B139" s="35"/>
      <c r="C139" s="36"/>
      <c r="D139" s="225" t="s">
        <v>199</v>
      </c>
      <c r="E139" s="36"/>
      <c r="F139" s="226" t="s">
        <v>1630</v>
      </c>
      <c r="G139" s="36"/>
      <c r="H139" s="36"/>
      <c r="I139" s="150"/>
      <c r="J139" s="36"/>
      <c r="K139" s="36"/>
      <c r="L139" s="40"/>
      <c r="M139" s="227"/>
      <c r="N139" s="228"/>
      <c r="O139" s="87"/>
      <c r="P139" s="87"/>
      <c r="Q139" s="87"/>
      <c r="R139" s="87"/>
      <c r="S139" s="87"/>
      <c r="T139" s="88"/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T139" s="13" t="s">
        <v>199</v>
      </c>
      <c r="AU139" s="13" t="s">
        <v>76</v>
      </c>
    </row>
    <row r="140" s="10" customFormat="1">
      <c r="A140" s="10"/>
      <c r="B140" s="230"/>
      <c r="C140" s="231"/>
      <c r="D140" s="225" t="s">
        <v>203</v>
      </c>
      <c r="E140" s="232" t="s">
        <v>1</v>
      </c>
      <c r="F140" s="233" t="s">
        <v>1631</v>
      </c>
      <c r="G140" s="231"/>
      <c r="H140" s="234">
        <v>6</v>
      </c>
      <c r="I140" s="235"/>
      <c r="J140" s="231"/>
      <c r="K140" s="231"/>
      <c r="L140" s="236"/>
      <c r="M140" s="237"/>
      <c r="N140" s="238"/>
      <c r="O140" s="238"/>
      <c r="P140" s="238"/>
      <c r="Q140" s="238"/>
      <c r="R140" s="238"/>
      <c r="S140" s="238"/>
      <c r="T140" s="239"/>
      <c r="U140" s="10"/>
      <c r="V140" s="10"/>
      <c r="W140" s="10"/>
      <c r="X140" s="10"/>
      <c r="Y140" s="10"/>
      <c r="Z140" s="10"/>
      <c r="AA140" s="10"/>
      <c r="AB140" s="10"/>
      <c r="AC140" s="10"/>
      <c r="AD140" s="10"/>
      <c r="AE140" s="10"/>
      <c r="AT140" s="240" t="s">
        <v>203</v>
      </c>
      <c r="AU140" s="240" t="s">
        <v>76</v>
      </c>
      <c r="AV140" s="10" t="s">
        <v>85</v>
      </c>
      <c r="AW140" s="10" t="s">
        <v>32</v>
      </c>
      <c r="AX140" s="10" t="s">
        <v>83</v>
      </c>
      <c r="AY140" s="240" t="s">
        <v>197</v>
      </c>
    </row>
    <row r="141" s="2" customFormat="1" ht="16.5" customHeight="1">
      <c r="A141" s="34"/>
      <c r="B141" s="35"/>
      <c r="C141" s="211" t="s">
        <v>243</v>
      </c>
      <c r="D141" s="211" t="s">
        <v>192</v>
      </c>
      <c r="E141" s="212" t="s">
        <v>1048</v>
      </c>
      <c r="F141" s="213" t="s">
        <v>1049</v>
      </c>
      <c r="G141" s="214" t="s">
        <v>443</v>
      </c>
      <c r="H141" s="215">
        <v>3</v>
      </c>
      <c r="I141" s="216"/>
      <c r="J141" s="217">
        <f>ROUND(I141*H141,2)</f>
        <v>0</v>
      </c>
      <c r="K141" s="218"/>
      <c r="L141" s="40"/>
      <c r="M141" s="219" t="s">
        <v>1</v>
      </c>
      <c r="N141" s="220" t="s">
        <v>41</v>
      </c>
      <c r="O141" s="87"/>
      <c r="P141" s="221">
        <f>O141*H141</f>
        <v>0</v>
      </c>
      <c r="Q141" s="221">
        <v>0</v>
      </c>
      <c r="R141" s="221">
        <f>Q141*H141</f>
        <v>0</v>
      </c>
      <c r="S141" s="221">
        <v>0</v>
      </c>
      <c r="T141" s="222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223" t="s">
        <v>196</v>
      </c>
      <c r="AT141" s="223" t="s">
        <v>192</v>
      </c>
      <c r="AU141" s="223" t="s">
        <v>76</v>
      </c>
      <c r="AY141" s="13" t="s">
        <v>197</v>
      </c>
      <c r="BE141" s="224">
        <f>IF(N141="základní",J141,0)</f>
        <v>0</v>
      </c>
      <c r="BF141" s="224">
        <f>IF(N141="snížená",J141,0)</f>
        <v>0</v>
      </c>
      <c r="BG141" s="224">
        <f>IF(N141="zákl. přenesená",J141,0)</f>
        <v>0</v>
      </c>
      <c r="BH141" s="224">
        <f>IF(N141="sníž. přenesená",J141,0)</f>
        <v>0</v>
      </c>
      <c r="BI141" s="224">
        <f>IF(N141="nulová",J141,0)</f>
        <v>0</v>
      </c>
      <c r="BJ141" s="13" t="s">
        <v>83</v>
      </c>
      <c r="BK141" s="224">
        <f>ROUND(I141*H141,2)</f>
        <v>0</v>
      </c>
      <c r="BL141" s="13" t="s">
        <v>196</v>
      </c>
      <c r="BM141" s="223" t="s">
        <v>1632</v>
      </c>
    </row>
    <row r="142" s="2" customFormat="1">
      <c r="A142" s="34"/>
      <c r="B142" s="35"/>
      <c r="C142" s="36"/>
      <c r="D142" s="225" t="s">
        <v>199</v>
      </c>
      <c r="E142" s="36"/>
      <c r="F142" s="226" t="s">
        <v>1051</v>
      </c>
      <c r="G142" s="36"/>
      <c r="H142" s="36"/>
      <c r="I142" s="150"/>
      <c r="J142" s="36"/>
      <c r="K142" s="36"/>
      <c r="L142" s="40"/>
      <c r="M142" s="227"/>
      <c r="N142" s="228"/>
      <c r="O142" s="87"/>
      <c r="P142" s="87"/>
      <c r="Q142" s="87"/>
      <c r="R142" s="87"/>
      <c r="S142" s="87"/>
      <c r="T142" s="88"/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T142" s="13" t="s">
        <v>199</v>
      </c>
      <c r="AU142" s="13" t="s">
        <v>76</v>
      </c>
    </row>
    <row r="143" s="2" customFormat="1" ht="16.5" customHeight="1">
      <c r="A143" s="34"/>
      <c r="B143" s="35"/>
      <c r="C143" s="252" t="s">
        <v>247</v>
      </c>
      <c r="D143" s="252" t="s">
        <v>237</v>
      </c>
      <c r="E143" s="253" t="s">
        <v>1069</v>
      </c>
      <c r="F143" s="254" t="s">
        <v>1070</v>
      </c>
      <c r="G143" s="255" t="s">
        <v>307</v>
      </c>
      <c r="H143" s="256">
        <v>4.5</v>
      </c>
      <c r="I143" s="257"/>
      <c r="J143" s="258">
        <f>ROUND(I143*H143,2)</f>
        <v>0</v>
      </c>
      <c r="K143" s="259"/>
      <c r="L143" s="260"/>
      <c r="M143" s="261" t="s">
        <v>1</v>
      </c>
      <c r="N143" s="262" t="s">
        <v>41</v>
      </c>
      <c r="O143" s="87"/>
      <c r="P143" s="221">
        <f>O143*H143</f>
        <v>0</v>
      </c>
      <c r="Q143" s="221">
        <v>1</v>
      </c>
      <c r="R143" s="221">
        <f>Q143*H143</f>
        <v>4.5</v>
      </c>
      <c r="S143" s="221">
        <v>0</v>
      </c>
      <c r="T143" s="222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223" t="s">
        <v>243</v>
      </c>
      <c r="AT143" s="223" t="s">
        <v>237</v>
      </c>
      <c r="AU143" s="223" t="s">
        <v>76</v>
      </c>
      <c r="AY143" s="13" t="s">
        <v>197</v>
      </c>
      <c r="BE143" s="224">
        <f>IF(N143="základní",J143,0)</f>
        <v>0</v>
      </c>
      <c r="BF143" s="224">
        <f>IF(N143="snížená",J143,0)</f>
        <v>0</v>
      </c>
      <c r="BG143" s="224">
        <f>IF(N143="zákl. přenesená",J143,0)</f>
        <v>0</v>
      </c>
      <c r="BH143" s="224">
        <f>IF(N143="sníž. přenesená",J143,0)</f>
        <v>0</v>
      </c>
      <c r="BI143" s="224">
        <f>IF(N143="nulová",J143,0)</f>
        <v>0</v>
      </c>
      <c r="BJ143" s="13" t="s">
        <v>83</v>
      </c>
      <c r="BK143" s="224">
        <f>ROUND(I143*H143,2)</f>
        <v>0</v>
      </c>
      <c r="BL143" s="13" t="s">
        <v>196</v>
      </c>
      <c r="BM143" s="223" t="s">
        <v>1633</v>
      </c>
    </row>
    <row r="144" s="2" customFormat="1">
      <c r="A144" s="34"/>
      <c r="B144" s="35"/>
      <c r="C144" s="36"/>
      <c r="D144" s="225" t="s">
        <v>199</v>
      </c>
      <c r="E144" s="36"/>
      <c r="F144" s="226" t="s">
        <v>1070</v>
      </c>
      <c r="G144" s="36"/>
      <c r="H144" s="36"/>
      <c r="I144" s="150"/>
      <c r="J144" s="36"/>
      <c r="K144" s="36"/>
      <c r="L144" s="40"/>
      <c r="M144" s="227"/>
      <c r="N144" s="228"/>
      <c r="O144" s="87"/>
      <c r="P144" s="87"/>
      <c r="Q144" s="87"/>
      <c r="R144" s="87"/>
      <c r="S144" s="87"/>
      <c r="T144" s="88"/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T144" s="13" t="s">
        <v>199</v>
      </c>
      <c r="AU144" s="13" t="s">
        <v>76</v>
      </c>
    </row>
    <row r="145" s="10" customFormat="1">
      <c r="A145" s="10"/>
      <c r="B145" s="230"/>
      <c r="C145" s="231"/>
      <c r="D145" s="225" t="s">
        <v>203</v>
      </c>
      <c r="E145" s="232" t="s">
        <v>1</v>
      </c>
      <c r="F145" s="233" t="s">
        <v>1634</v>
      </c>
      <c r="G145" s="231"/>
      <c r="H145" s="234">
        <v>4.5</v>
      </c>
      <c r="I145" s="235"/>
      <c r="J145" s="231"/>
      <c r="K145" s="231"/>
      <c r="L145" s="236"/>
      <c r="M145" s="237"/>
      <c r="N145" s="238"/>
      <c r="O145" s="238"/>
      <c r="P145" s="238"/>
      <c r="Q145" s="238"/>
      <c r="R145" s="238"/>
      <c r="S145" s="238"/>
      <c r="T145" s="239"/>
      <c r="U145" s="10"/>
      <c r="V145" s="10"/>
      <c r="W145" s="10"/>
      <c r="X145" s="10"/>
      <c r="Y145" s="10"/>
      <c r="Z145" s="10"/>
      <c r="AA145" s="10"/>
      <c r="AB145" s="10"/>
      <c r="AC145" s="10"/>
      <c r="AD145" s="10"/>
      <c r="AE145" s="10"/>
      <c r="AT145" s="240" t="s">
        <v>203</v>
      </c>
      <c r="AU145" s="240" t="s">
        <v>76</v>
      </c>
      <c r="AV145" s="10" t="s">
        <v>85</v>
      </c>
      <c r="AW145" s="10" t="s">
        <v>32</v>
      </c>
      <c r="AX145" s="10" t="s">
        <v>83</v>
      </c>
      <c r="AY145" s="240" t="s">
        <v>197</v>
      </c>
    </row>
    <row r="146" s="2" customFormat="1" ht="16.5" customHeight="1">
      <c r="A146" s="34"/>
      <c r="B146" s="35"/>
      <c r="C146" s="211" t="s">
        <v>253</v>
      </c>
      <c r="D146" s="211" t="s">
        <v>192</v>
      </c>
      <c r="E146" s="212" t="s">
        <v>1635</v>
      </c>
      <c r="F146" s="213" t="s">
        <v>1636</v>
      </c>
      <c r="G146" s="214" t="s">
        <v>195</v>
      </c>
      <c r="H146" s="215">
        <v>5.4000000000000004</v>
      </c>
      <c r="I146" s="216"/>
      <c r="J146" s="217">
        <f>ROUND(I146*H146,2)</f>
        <v>0</v>
      </c>
      <c r="K146" s="218"/>
      <c r="L146" s="40"/>
      <c r="M146" s="219" t="s">
        <v>1</v>
      </c>
      <c r="N146" s="220" t="s">
        <v>41</v>
      </c>
      <c r="O146" s="87"/>
      <c r="P146" s="221">
        <f>O146*H146</f>
        <v>0</v>
      </c>
      <c r="Q146" s="221">
        <v>0</v>
      </c>
      <c r="R146" s="221">
        <f>Q146*H146</f>
        <v>0</v>
      </c>
      <c r="S146" s="221">
        <v>0</v>
      </c>
      <c r="T146" s="222">
        <f>S146*H146</f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223" t="s">
        <v>196</v>
      </c>
      <c r="AT146" s="223" t="s">
        <v>192</v>
      </c>
      <c r="AU146" s="223" t="s">
        <v>76</v>
      </c>
      <c r="AY146" s="13" t="s">
        <v>197</v>
      </c>
      <c r="BE146" s="224">
        <f>IF(N146="základní",J146,0)</f>
        <v>0</v>
      </c>
      <c r="BF146" s="224">
        <f>IF(N146="snížená",J146,0)</f>
        <v>0</v>
      </c>
      <c r="BG146" s="224">
        <f>IF(N146="zákl. přenesená",J146,0)</f>
        <v>0</v>
      </c>
      <c r="BH146" s="224">
        <f>IF(N146="sníž. přenesená",J146,0)</f>
        <v>0</v>
      </c>
      <c r="BI146" s="224">
        <f>IF(N146="nulová",J146,0)</f>
        <v>0</v>
      </c>
      <c r="BJ146" s="13" t="s">
        <v>83</v>
      </c>
      <c r="BK146" s="224">
        <f>ROUND(I146*H146,2)</f>
        <v>0</v>
      </c>
      <c r="BL146" s="13" t="s">
        <v>196</v>
      </c>
      <c r="BM146" s="223" t="s">
        <v>1637</v>
      </c>
    </row>
    <row r="147" s="2" customFormat="1">
      <c r="A147" s="34"/>
      <c r="B147" s="35"/>
      <c r="C147" s="36"/>
      <c r="D147" s="225" t="s">
        <v>199</v>
      </c>
      <c r="E147" s="36"/>
      <c r="F147" s="226" t="s">
        <v>1638</v>
      </c>
      <c r="G147" s="36"/>
      <c r="H147" s="36"/>
      <c r="I147" s="150"/>
      <c r="J147" s="36"/>
      <c r="K147" s="36"/>
      <c r="L147" s="40"/>
      <c r="M147" s="227"/>
      <c r="N147" s="228"/>
      <c r="O147" s="87"/>
      <c r="P147" s="87"/>
      <c r="Q147" s="87"/>
      <c r="R147" s="87"/>
      <c r="S147" s="87"/>
      <c r="T147" s="88"/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T147" s="13" t="s">
        <v>199</v>
      </c>
      <c r="AU147" s="13" t="s">
        <v>76</v>
      </c>
    </row>
    <row r="148" s="2" customFormat="1">
      <c r="A148" s="34"/>
      <c r="B148" s="35"/>
      <c r="C148" s="36"/>
      <c r="D148" s="225" t="s">
        <v>340</v>
      </c>
      <c r="E148" s="36"/>
      <c r="F148" s="229" t="s">
        <v>476</v>
      </c>
      <c r="G148" s="36"/>
      <c r="H148" s="36"/>
      <c r="I148" s="150"/>
      <c r="J148" s="36"/>
      <c r="K148" s="36"/>
      <c r="L148" s="40"/>
      <c r="M148" s="227"/>
      <c r="N148" s="228"/>
      <c r="O148" s="87"/>
      <c r="P148" s="87"/>
      <c r="Q148" s="87"/>
      <c r="R148" s="87"/>
      <c r="S148" s="87"/>
      <c r="T148" s="88"/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T148" s="13" t="s">
        <v>340</v>
      </c>
      <c r="AU148" s="13" t="s">
        <v>76</v>
      </c>
    </row>
    <row r="149" s="2" customFormat="1" ht="16.5" customHeight="1">
      <c r="A149" s="34"/>
      <c r="B149" s="35"/>
      <c r="C149" s="211" t="s">
        <v>258</v>
      </c>
      <c r="D149" s="211" t="s">
        <v>192</v>
      </c>
      <c r="E149" s="212" t="s">
        <v>1639</v>
      </c>
      <c r="F149" s="213" t="s">
        <v>1640</v>
      </c>
      <c r="G149" s="214" t="s">
        <v>443</v>
      </c>
      <c r="H149" s="215">
        <v>1.25</v>
      </c>
      <c r="I149" s="216"/>
      <c r="J149" s="217">
        <f>ROUND(I149*H149,2)</f>
        <v>0</v>
      </c>
      <c r="K149" s="218"/>
      <c r="L149" s="40"/>
      <c r="M149" s="219" t="s">
        <v>1</v>
      </c>
      <c r="N149" s="220" t="s">
        <v>41</v>
      </c>
      <c r="O149" s="87"/>
      <c r="P149" s="221">
        <f>O149*H149</f>
        <v>0</v>
      </c>
      <c r="Q149" s="221">
        <v>0</v>
      </c>
      <c r="R149" s="221">
        <f>Q149*H149</f>
        <v>0</v>
      </c>
      <c r="S149" s="221">
        <v>0</v>
      </c>
      <c r="T149" s="222">
        <f>S149*H149</f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223" t="s">
        <v>196</v>
      </c>
      <c r="AT149" s="223" t="s">
        <v>192</v>
      </c>
      <c r="AU149" s="223" t="s">
        <v>76</v>
      </c>
      <c r="AY149" s="13" t="s">
        <v>197</v>
      </c>
      <c r="BE149" s="224">
        <f>IF(N149="základní",J149,0)</f>
        <v>0</v>
      </c>
      <c r="BF149" s="224">
        <f>IF(N149="snížená",J149,0)</f>
        <v>0</v>
      </c>
      <c r="BG149" s="224">
        <f>IF(N149="zákl. přenesená",J149,0)</f>
        <v>0</v>
      </c>
      <c r="BH149" s="224">
        <f>IF(N149="sníž. přenesená",J149,0)</f>
        <v>0</v>
      </c>
      <c r="BI149" s="224">
        <f>IF(N149="nulová",J149,0)</f>
        <v>0</v>
      </c>
      <c r="BJ149" s="13" t="s">
        <v>83</v>
      </c>
      <c r="BK149" s="224">
        <f>ROUND(I149*H149,2)</f>
        <v>0</v>
      </c>
      <c r="BL149" s="13" t="s">
        <v>196</v>
      </c>
      <c r="BM149" s="223" t="s">
        <v>1641</v>
      </c>
    </row>
    <row r="150" s="2" customFormat="1">
      <c r="A150" s="34"/>
      <c r="B150" s="35"/>
      <c r="C150" s="36"/>
      <c r="D150" s="225" t="s">
        <v>199</v>
      </c>
      <c r="E150" s="36"/>
      <c r="F150" s="226" t="s">
        <v>1642</v>
      </c>
      <c r="G150" s="36"/>
      <c r="H150" s="36"/>
      <c r="I150" s="150"/>
      <c r="J150" s="36"/>
      <c r="K150" s="36"/>
      <c r="L150" s="40"/>
      <c r="M150" s="227"/>
      <c r="N150" s="228"/>
      <c r="O150" s="87"/>
      <c r="P150" s="87"/>
      <c r="Q150" s="87"/>
      <c r="R150" s="87"/>
      <c r="S150" s="87"/>
      <c r="T150" s="88"/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T150" s="13" t="s">
        <v>199</v>
      </c>
      <c r="AU150" s="13" t="s">
        <v>76</v>
      </c>
    </row>
    <row r="151" s="10" customFormat="1">
      <c r="A151" s="10"/>
      <c r="B151" s="230"/>
      <c r="C151" s="231"/>
      <c r="D151" s="225" t="s">
        <v>203</v>
      </c>
      <c r="E151" s="232" t="s">
        <v>1</v>
      </c>
      <c r="F151" s="233" t="s">
        <v>1643</v>
      </c>
      <c r="G151" s="231"/>
      <c r="H151" s="234">
        <v>1.25</v>
      </c>
      <c r="I151" s="235"/>
      <c r="J151" s="231"/>
      <c r="K151" s="231"/>
      <c r="L151" s="236"/>
      <c r="M151" s="237"/>
      <c r="N151" s="238"/>
      <c r="O151" s="238"/>
      <c r="P151" s="238"/>
      <c r="Q151" s="238"/>
      <c r="R151" s="238"/>
      <c r="S151" s="238"/>
      <c r="T151" s="239"/>
      <c r="U151" s="10"/>
      <c r="V151" s="10"/>
      <c r="W151" s="10"/>
      <c r="X151" s="10"/>
      <c r="Y151" s="10"/>
      <c r="Z151" s="10"/>
      <c r="AA151" s="10"/>
      <c r="AB151" s="10"/>
      <c r="AC151" s="10"/>
      <c r="AD151" s="10"/>
      <c r="AE151" s="10"/>
      <c r="AT151" s="240" t="s">
        <v>203</v>
      </c>
      <c r="AU151" s="240" t="s">
        <v>76</v>
      </c>
      <c r="AV151" s="10" t="s">
        <v>85</v>
      </c>
      <c r="AW151" s="10" t="s">
        <v>32</v>
      </c>
      <c r="AX151" s="10" t="s">
        <v>83</v>
      </c>
      <c r="AY151" s="240" t="s">
        <v>197</v>
      </c>
    </row>
    <row r="152" s="2" customFormat="1" ht="16.5" customHeight="1">
      <c r="A152" s="34"/>
      <c r="B152" s="35"/>
      <c r="C152" s="211" t="s">
        <v>265</v>
      </c>
      <c r="D152" s="211" t="s">
        <v>192</v>
      </c>
      <c r="E152" s="212" t="s">
        <v>1644</v>
      </c>
      <c r="F152" s="213" t="s">
        <v>1645</v>
      </c>
      <c r="G152" s="214" t="s">
        <v>195</v>
      </c>
      <c r="H152" s="215">
        <v>5</v>
      </c>
      <c r="I152" s="216"/>
      <c r="J152" s="217">
        <f>ROUND(I152*H152,2)</f>
        <v>0</v>
      </c>
      <c r="K152" s="218"/>
      <c r="L152" s="40"/>
      <c r="M152" s="219" t="s">
        <v>1</v>
      </c>
      <c r="N152" s="220" t="s">
        <v>41</v>
      </c>
      <c r="O152" s="87"/>
      <c r="P152" s="221">
        <f>O152*H152</f>
        <v>0</v>
      </c>
      <c r="Q152" s="221">
        <v>0</v>
      </c>
      <c r="R152" s="221">
        <f>Q152*H152</f>
        <v>0</v>
      </c>
      <c r="S152" s="221">
        <v>0</v>
      </c>
      <c r="T152" s="222">
        <f>S152*H152</f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223" t="s">
        <v>196</v>
      </c>
      <c r="AT152" s="223" t="s">
        <v>192</v>
      </c>
      <c r="AU152" s="223" t="s">
        <v>76</v>
      </c>
      <c r="AY152" s="13" t="s">
        <v>197</v>
      </c>
      <c r="BE152" s="224">
        <f>IF(N152="základní",J152,0)</f>
        <v>0</v>
      </c>
      <c r="BF152" s="224">
        <f>IF(N152="snížená",J152,0)</f>
        <v>0</v>
      </c>
      <c r="BG152" s="224">
        <f>IF(N152="zákl. přenesená",J152,0)</f>
        <v>0</v>
      </c>
      <c r="BH152" s="224">
        <f>IF(N152="sníž. přenesená",J152,0)</f>
        <v>0</v>
      </c>
      <c r="BI152" s="224">
        <f>IF(N152="nulová",J152,0)</f>
        <v>0</v>
      </c>
      <c r="BJ152" s="13" t="s">
        <v>83</v>
      </c>
      <c r="BK152" s="224">
        <f>ROUND(I152*H152,2)</f>
        <v>0</v>
      </c>
      <c r="BL152" s="13" t="s">
        <v>196</v>
      </c>
      <c r="BM152" s="223" t="s">
        <v>1646</v>
      </c>
    </row>
    <row r="153" s="2" customFormat="1">
      <c r="A153" s="34"/>
      <c r="B153" s="35"/>
      <c r="C153" s="36"/>
      <c r="D153" s="225" t="s">
        <v>199</v>
      </c>
      <c r="E153" s="36"/>
      <c r="F153" s="226" t="s">
        <v>1647</v>
      </c>
      <c r="G153" s="36"/>
      <c r="H153" s="36"/>
      <c r="I153" s="150"/>
      <c r="J153" s="36"/>
      <c r="K153" s="36"/>
      <c r="L153" s="40"/>
      <c r="M153" s="227"/>
      <c r="N153" s="228"/>
      <c r="O153" s="87"/>
      <c r="P153" s="87"/>
      <c r="Q153" s="87"/>
      <c r="R153" s="87"/>
      <c r="S153" s="87"/>
      <c r="T153" s="88"/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T153" s="13" t="s">
        <v>199</v>
      </c>
      <c r="AU153" s="13" t="s">
        <v>76</v>
      </c>
    </row>
    <row r="154" s="2" customFormat="1" ht="16.5" customHeight="1">
      <c r="A154" s="34"/>
      <c r="B154" s="35"/>
      <c r="C154" s="252" t="s">
        <v>269</v>
      </c>
      <c r="D154" s="252" t="s">
        <v>237</v>
      </c>
      <c r="E154" s="253" t="s">
        <v>1075</v>
      </c>
      <c r="F154" s="254" t="s">
        <v>1076</v>
      </c>
      <c r="G154" s="255" t="s">
        <v>443</v>
      </c>
      <c r="H154" s="256">
        <v>1.8</v>
      </c>
      <c r="I154" s="257"/>
      <c r="J154" s="258">
        <f>ROUND(I154*H154,2)</f>
        <v>0</v>
      </c>
      <c r="K154" s="259"/>
      <c r="L154" s="260"/>
      <c r="M154" s="261" t="s">
        <v>1</v>
      </c>
      <c r="N154" s="262" t="s">
        <v>41</v>
      </c>
      <c r="O154" s="87"/>
      <c r="P154" s="221">
        <f>O154*H154</f>
        <v>0</v>
      </c>
      <c r="Q154" s="221">
        <v>2.4289999999999998</v>
      </c>
      <c r="R154" s="221">
        <f>Q154*H154</f>
        <v>4.3721999999999994</v>
      </c>
      <c r="S154" s="221">
        <v>0</v>
      </c>
      <c r="T154" s="222">
        <f>S154*H154</f>
        <v>0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223" t="s">
        <v>243</v>
      </c>
      <c r="AT154" s="223" t="s">
        <v>237</v>
      </c>
      <c r="AU154" s="223" t="s">
        <v>76</v>
      </c>
      <c r="AY154" s="13" t="s">
        <v>197</v>
      </c>
      <c r="BE154" s="224">
        <f>IF(N154="základní",J154,0)</f>
        <v>0</v>
      </c>
      <c r="BF154" s="224">
        <f>IF(N154="snížená",J154,0)</f>
        <v>0</v>
      </c>
      <c r="BG154" s="224">
        <f>IF(N154="zákl. přenesená",J154,0)</f>
        <v>0</v>
      </c>
      <c r="BH154" s="224">
        <f>IF(N154="sníž. přenesená",J154,0)</f>
        <v>0</v>
      </c>
      <c r="BI154" s="224">
        <f>IF(N154="nulová",J154,0)</f>
        <v>0</v>
      </c>
      <c r="BJ154" s="13" t="s">
        <v>83</v>
      </c>
      <c r="BK154" s="224">
        <f>ROUND(I154*H154,2)</f>
        <v>0</v>
      </c>
      <c r="BL154" s="13" t="s">
        <v>196</v>
      </c>
      <c r="BM154" s="223" t="s">
        <v>1648</v>
      </c>
    </row>
    <row r="155" s="2" customFormat="1">
      <c r="A155" s="34"/>
      <c r="B155" s="35"/>
      <c r="C155" s="36"/>
      <c r="D155" s="225" t="s">
        <v>199</v>
      </c>
      <c r="E155" s="36"/>
      <c r="F155" s="226" t="s">
        <v>1076</v>
      </c>
      <c r="G155" s="36"/>
      <c r="H155" s="36"/>
      <c r="I155" s="150"/>
      <c r="J155" s="36"/>
      <c r="K155" s="36"/>
      <c r="L155" s="40"/>
      <c r="M155" s="227"/>
      <c r="N155" s="228"/>
      <c r="O155" s="87"/>
      <c r="P155" s="87"/>
      <c r="Q155" s="87"/>
      <c r="R155" s="87"/>
      <c r="S155" s="87"/>
      <c r="T155" s="88"/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T155" s="13" t="s">
        <v>199</v>
      </c>
      <c r="AU155" s="13" t="s">
        <v>76</v>
      </c>
    </row>
    <row r="156" s="2" customFormat="1" ht="16.5" customHeight="1">
      <c r="A156" s="34"/>
      <c r="B156" s="35"/>
      <c r="C156" s="211" t="s">
        <v>273</v>
      </c>
      <c r="D156" s="211" t="s">
        <v>192</v>
      </c>
      <c r="E156" s="212" t="s">
        <v>1649</v>
      </c>
      <c r="F156" s="213" t="s">
        <v>1650</v>
      </c>
      <c r="G156" s="214" t="s">
        <v>345</v>
      </c>
      <c r="H156" s="215">
        <v>11.5</v>
      </c>
      <c r="I156" s="216"/>
      <c r="J156" s="217">
        <f>ROUND(I156*H156,2)</f>
        <v>0</v>
      </c>
      <c r="K156" s="218"/>
      <c r="L156" s="40"/>
      <c r="M156" s="219" t="s">
        <v>1</v>
      </c>
      <c r="N156" s="220" t="s">
        <v>41</v>
      </c>
      <c r="O156" s="87"/>
      <c r="P156" s="221">
        <f>O156*H156</f>
        <v>0</v>
      </c>
      <c r="Q156" s="221">
        <v>0</v>
      </c>
      <c r="R156" s="221">
        <f>Q156*H156</f>
        <v>0</v>
      </c>
      <c r="S156" s="221">
        <v>0</v>
      </c>
      <c r="T156" s="222">
        <f>S156*H156</f>
        <v>0</v>
      </c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223" t="s">
        <v>196</v>
      </c>
      <c r="AT156" s="223" t="s">
        <v>192</v>
      </c>
      <c r="AU156" s="223" t="s">
        <v>76</v>
      </c>
      <c r="AY156" s="13" t="s">
        <v>197</v>
      </c>
      <c r="BE156" s="224">
        <f>IF(N156="základní",J156,0)</f>
        <v>0</v>
      </c>
      <c r="BF156" s="224">
        <f>IF(N156="snížená",J156,0)</f>
        <v>0</v>
      </c>
      <c r="BG156" s="224">
        <f>IF(N156="zákl. přenesená",J156,0)</f>
        <v>0</v>
      </c>
      <c r="BH156" s="224">
        <f>IF(N156="sníž. přenesená",J156,0)</f>
        <v>0</v>
      </c>
      <c r="BI156" s="224">
        <f>IF(N156="nulová",J156,0)</f>
        <v>0</v>
      </c>
      <c r="BJ156" s="13" t="s">
        <v>83</v>
      </c>
      <c r="BK156" s="224">
        <f>ROUND(I156*H156,2)</f>
        <v>0</v>
      </c>
      <c r="BL156" s="13" t="s">
        <v>196</v>
      </c>
      <c r="BM156" s="223" t="s">
        <v>1651</v>
      </c>
    </row>
    <row r="157" s="2" customFormat="1">
      <c r="A157" s="34"/>
      <c r="B157" s="35"/>
      <c r="C157" s="36"/>
      <c r="D157" s="225" t="s">
        <v>199</v>
      </c>
      <c r="E157" s="36"/>
      <c r="F157" s="226" t="s">
        <v>1652</v>
      </c>
      <c r="G157" s="36"/>
      <c r="H157" s="36"/>
      <c r="I157" s="150"/>
      <c r="J157" s="36"/>
      <c r="K157" s="36"/>
      <c r="L157" s="40"/>
      <c r="M157" s="227"/>
      <c r="N157" s="228"/>
      <c r="O157" s="87"/>
      <c r="P157" s="87"/>
      <c r="Q157" s="87"/>
      <c r="R157" s="87"/>
      <c r="S157" s="87"/>
      <c r="T157" s="88"/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T157" s="13" t="s">
        <v>199</v>
      </c>
      <c r="AU157" s="13" t="s">
        <v>76</v>
      </c>
    </row>
    <row r="158" s="10" customFormat="1">
      <c r="A158" s="10"/>
      <c r="B158" s="230"/>
      <c r="C158" s="231"/>
      <c r="D158" s="225" t="s">
        <v>203</v>
      </c>
      <c r="E158" s="232" t="s">
        <v>1</v>
      </c>
      <c r="F158" s="233" t="s">
        <v>1612</v>
      </c>
      <c r="G158" s="231"/>
      <c r="H158" s="234">
        <v>11.5</v>
      </c>
      <c r="I158" s="235"/>
      <c r="J158" s="231"/>
      <c r="K158" s="231"/>
      <c r="L158" s="236"/>
      <c r="M158" s="237"/>
      <c r="N158" s="238"/>
      <c r="O158" s="238"/>
      <c r="P158" s="238"/>
      <c r="Q158" s="238"/>
      <c r="R158" s="238"/>
      <c r="S158" s="238"/>
      <c r="T158" s="239"/>
      <c r="U158" s="10"/>
      <c r="V158" s="10"/>
      <c r="W158" s="10"/>
      <c r="X158" s="10"/>
      <c r="Y158" s="10"/>
      <c r="Z158" s="10"/>
      <c r="AA158" s="10"/>
      <c r="AB158" s="10"/>
      <c r="AC158" s="10"/>
      <c r="AD158" s="10"/>
      <c r="AE158" s="10"/>
      <c r="AT158" s="240" t="s">
        <v>203</v>
      </c>
      <c r="AU158" s="240" t="s">
        <v>76</v>
      </c>
      <c r="AV158" s="10" t="s">
        <v>85</v>
      </c>
      <c r="AW158" s="10" t="s">
        <v>32</v>
      </c>
      <c r="AX158" s="10" t="s">
        <v>83</v>
      </c>
      <c r="AY158" s="240" t="s">
        <v>197</v>
      </c>
    </row>
    <row r="159" s="2" customFormat="1" ht="16.5" customHeight="1">
      <c r="A159" s="34"/>
      <c r="B159" s="35"/>
      <c r="C159" s="252" t="s">
        <v>8</v>
      </c>
      <c r="D159" s="252" t="s">
        <v>237</v>
      </c>
      <c r="E159" s="253" t="s">
        <v>1653</v>
      </c>
      <c r="F159" s="254" t="s">
        <v>1654</v>
      </c>
      <c r="G159" s="255" t="s">
        <v>307</v>
      </c>
      <c r="H159" s="256">
        <v>3.2200000000000002</v>
      </c>
      <c r="I159" s="257"/>
      <c r="J159" s="258">
        <f>ROUND(I159*H159,2)</f>
        <v>0</v>
      </c>
      <c r="K159" s="259"/>
      <c r="L159" s="260"/>
      <c r="M159" s="261" t="s">
        <v>1</v>
      </c>
      <c r="N159" s="262" t="s">
        <v>41</v>
      </c>
      <c r="O159" s="87"/>
      <c r="P159" s="221">
        <f>O159*H159</f>
        <v>0</v>
      </c>
      <c r="Q159" s="221">
        <v>1</v>
      </c>
      <c r="R159" s="221">
        <f>Q159*H159</f>
        <v>3.2200000000000002</v>
      </c>
      <c r="S159" s="221">
        <v>0</v>
      </c>
      <c r="T159" s="222">
        <f>S159*H159</f>
        <v>0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223" t="s">
        <v>243</v>
      </c>
      <c r="AT159" s="223" t="s">
        <v>237</v>
      </c>
      <c r="AU159" s="223" t="s">
        <v>76</v>
      </c>
      <c r="AY159" s="13" t="s">
        <v>197</v>
      </c>
      <c r="BE159" s="224">
        <f>IF(N159="základní",J159,0)</f>
        <v>0</v>
      </c>
      <c r="BF159" s="224">
        <f>IF(N159="snížená",J159,0)</f>
        <v>0</v>
      </c>
      <c r="BG159" s="224">
        <f>IF(N159="zákl. přenesená",J159,0)</f>
        <v>0</v>
      </c>
      <c r="BH159" s="224">
        <f>IF(N159="sníž. přenesená",J159,0)</f>
        <v>0</v>
      </c>
      <c r="BI159" s="224">
        <f>IF(N159="nulová",J159,0)</f>
        <v>0</v>
      </c>
      <c r="BJ159" s="13" t="s">
        <v>83</v>
      </c>
      <c r="BK159" s="224">
        <f>ROUND(I159*H159,2)</f>
        <v>0</v>
      </c>
      <c r="BL159" s="13" t="s">
        <v>196</v>
      </c>
      <c r="BM159" s="223" t="s">
        <v>1655</v>
      </c>
    </row>
    <row r="160" s="2" customFormat="1">
      <c r="A160" s="34"/>
      <c r="B160" s="35"/>
      <c r="C160" s="36"/>
      <c r="D160" s="225" t="s">
        <v>199</v>
      </c>
      <c r="E160" s="36"/>
      <c r="F160" s="226" t="s">
        <v>1654</v>
      </c>
      <c r="G160" s="36"/>
      <c r="H160" s="36"/>
      <c r="I160" s="150"/>
      <c r="J160" s="36"/>
      <c r="K160" s="36"/>
      <c r="L160" s="40"/>
      <c r="M160" s="227"/>
      <c r="N160" s="228"/>
      <c r="O160" s="87"/>
      <c r="P160" s="87"/>
      <c r="Q160" s="87"/>
      <c r="R160" s="87"/>
      <c r="S160" s="87"/>
      <c r="T160" s="88"/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T160" s="13" t="s">
        <v>199</v>
      </c>
      <c r="AU160" s="13" t="s">
        <v>76</v>
      </c>
    </row>
    <row r="161" s="10" customFormat="1">
      <c r="A161" s="10"/>
      <c r="B161" s="230"/>
      <c r="C161" s="231"/>
      <c r="D161" s="225" t="s">
        <v>203</v>
      </c>
      <c r="E161" s="232" t="s">
        <v>1</v>
      </c>
      <c r="F161" s="233" t="s">
        <v>1656</v>
      </c>
      <c r="G161" s="231"/>
      <c r="H161" s="234">
        <v>3.2200000000000002</v>
      </c>
      <c r="I161" s="235"/>
      <c r="J161" s="231"/>
      <c r="K161" s="231"/>
      <c r="L161" s="236"/>
      <c r="M161" s="237"/>
      <c r="N161" s="238"/>
      <c r="O161" s="238"/>
      <c r="P161" s="238"/>
      <c r="Q161" s="238"/>
      <c r="R161" s="238"/>
      <c r="S161" s="238"/>
      <c r="T161" s="239"/>
      <c r="U161" s="10"/>
      <c r="V161" s="10"/>
      <c r="W161" s="10"/>
      <c r="X161" s="10"/>
      <c r="Y161" s="10"/>
      <c r="Z161" s="10"/>
      <c r="AA161" s="10"/>
      <c r="AB161" s="10"/>
      <c r="AC161" s="10"/>
      <c r="AD161" s="10"/>
      <c r="AE161" s="10"/>
      <c r="AT161" s="240" t="s">
        <v>203</v>
      </c>
      <c r="AU161" s="240" t="s">
        <v>76</v>
      </c>
      <c r="AV161" s="10" t="s">
        <v>85</v>
      </c>
      <c r="AW161" s="10" t="s">
        <v>32</v>
      </c>
      <c r="AX161" s="10" t="s">
        <v>83</v>
      </c>
      <c r="AY161" s="240" t="s">
        <v>197</v>
      </c>
    </row>
    <row r="162" s="2" customFormat="1" ht="16.5" customHeight="1">
      <c r="A162" s="34"/>
      <c r="B162" s="35"/>
      <c r="C162" s="252" t="s">
        <v>281</v>
      </c>
      <c r="D162" s="252" t="s">
        <v>237</v>
      </c>
      <c r="E162" s="253" t="s">
        <v>1657</v>
      </c>
      <c r="F162" s="254" t="s">
        <v>1658</v>
      </c>
      <c r="G162" s="255" t="s">
        <v>307</v>
      </c>
      <c r="H162" s="256">
        <v>3.2200000000000002</v>
      </c>
      <c r="I162" s="257"/>
      <c r="J162" s="258">
        <f>ROUND(I162*H162,2)</f>
        <v>0</v>
      </c>
      <c r="K162" s="259"/>
      <c r="L162" s="260"/>
      <c r="M162" s="261" t="s">
        <v>1</v>
      </c>
      <c r="N162" s="262" t="s">
        <v>41</v>
      </c>
      <c r="O162" s="87"/>
      <c r="P162" s="221">
        <f>O162*H162</f>
        <v>0</v>
      </c>
      <c r="Q162" s="221">
        <v>1</v>
      </c>
      <c r="R162" s="221">
        <f>Q162*H162</f>
        <v>3.2200000000000002</v>
      </c>
      <c r="S162" s="221">
        <v>0</v>
      </c>
      <c r="T162" s="222">
        <f>S162*H162</f>
        <v>0</v>
      </c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R162" s="223" t="s">
        <v>243</v>
      </c>
      <c r="AT162" s="223" t="s">
        <v>237</v>
      </c>
      <c r="AU162" s="223" t="s">
        <v>76</v>
      </c>
      <c r="AY162" s="13" t="s">
        <v>197</v>
      </c>
      <c r="BE162" s="224">
        <f>IF(N162="základní",J162,0)</f>
        <v>0</v>
      </c>
      <c r="BF162" s="224">
        <f>IF(N162="snížená",J162,0)</f>
        <v>0</v>
      </c>
      <c r="BG162" s="224">
        <f>IF(N162="zákl. přenesená",J162,0)</f>
        <v>0</v>
      </c>
      <c r="BH162" s="224">
        <f>IF(N162="sníž. přenesená",J162,0)</f>
        <v>0</v>
      </c>
      <c r="BI162" s="224">
        <f>IF(N162="nulová",J162,0)</f>
        <v>0</v>
      </c>
      <c r="BJ162" s="13" t="s">
        <v>83</v>
      </c>
      <c r="BK162" s="224">
        <f>ROUND(I162*H162,2)</f>
        <v>0</v>
      </c>
      <c r="BL162" s="13" t="s">
        <v>196</v>
      </c>
      <c r="BM162" s="223" t="s">
        <v>1659</v>
      </c>
    </row>
    <row r="163" s="2" customFormat="1">
      <c r="A163" s="34"/>
      <c r="B163" s="35"/>
      <c r="C163" s="36"/>
      <c r="D163" s="225" t="s">
        <v>199</v>
      </c>
      <c r="E163" s="36"/>
      <c r="F163" s="226" t="s">
        <v>1658</v>
      </c>
      <c r="G163" s="36"/>
      <c r="H163" s="36"/>
      <c r="I163" s="150"/>
      <c r="J163" s="36"/>
      <c r="K163" s="36"/>
      <c r="L163" s="40"/>
      <c r="M163" s="227"/>
      <c r="N163" s="228"/>
      <c r="O163" s="87"/>
      <c r="P163" s="87"/>
      <c r="Q163" s="87"/>
      <c r="R163" s="87"/>
      <c r="S163" s="87"/>
      <c r="T163" s="88"/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T163" s="13" t="s">
        <v>199</v>
      </c>
      <c r="AU163" s="13" t="s">
        <v>76</v>
      </c>
    </row>
    <row r="164" s="10" customFormat="1">
      <c r="A164" s="10"/>
      <c r="B164" s="230"/>
      <c r="C164" s="231"/>
      <c r="D164" s="225" t="s">
        <v>203</v>
      </c>
      <c r="E164" s="232" t="s">
        <v>1</v>
      </c>
      <c r="F164" s="233" t="s">
        <v>1656</v>
      </c>
      <c r="G164" s="231"/>
      <c r="H164" s="234">
        <v>3.2200000000000002</v>
      </c>
      <c r="I164" s="235"/>
      <c r="J164" s="231"/>
      <c r="K164" s="231"/>
      <c r="L164" s="236"/>
      <c r="M164" s="237"/>
      <c r="N164" s="238"/>
      <c r="O164" s="238"/>
      <c r="P164" s="238"/>
      <c r="Q164" s="238"/>
      <c r="R164" s="238"/>
      <c r="S164" s="238"/>
      <c r="T164" s="239"/>
      <c r="U164" s="10"/>
      <c r="V164" s="10"/>
      <c r="W164" s="10"/>
      <c r="X164" s="10"/>
      <c r="Y164" s="10"/>
      <c r="Z164" s="10"/>
      <c r="AA164" s="10"/>
      <c r="AB164" s="10"/>
      <c r="AC164" s="10"/>
      <c r="AD164" s="10"/>
      <c r="AE164" s="10"/>
      <c r="AT164" s="240" t="s">
        <v>203</v>
      </c>
      <c r="AU164" s="240" t="s">
        <v>76</v>
      </c>
      <c r="AV164" s="10" t="s">
        <v>85</v>
      </c>
      <c r="AW164" s="10" t="s">
        <v>32</v>
      </c>
      <c r="AX164" s="10" t="s">
        <v>83</v>
      </c>
      <c r="AY164" s="240" t="s">
        <v>197</v>
      </c>
    </row>
    <row r="165" s="2" customFormat="1" ht="16.5" customHeight="1">
      <c r="A165" s="34"/>
      <c r="B165" s="35"/>
      <c r="C165" s="252" t="s">
        <v>286</v>
      </c>
      <c r="D165" s="252" t="s">
        <v>237</v>
      </c>
      <c r="E165" s="253" t="s">
        <v>1201</v>
      </c>
      <c r="F165" s="254" t="s">
        <v>1202</v>
      </c>
      <c r="G165" s="255" t="s">
        <v>1203</v>
      </c>
      <c r="H165" s="256">
        <v>5</v>
      </c>
      <c r="I165" s="257"/>
      <c r="J165" s="258">
        <f>ROUND(I165*H165,2)</f>
        <v>0</v>
      </c>
      <c r="K165" s="259"/>
      <c r="L165" s="260"/>
      <c r="M165" s="261" t="s">
        <v>1</v>
      </c>
      <c r="N165" s="262" t="s">
        <v>41</v>
      </c>
      <c r="O165" s="87"/>
      <c r="P165" s="221">
        <f>O165*H165</f>
        <v>0</v>
      </c>
      <c r="Q165" s="221">
        <v>0</v>
      </c>
      <c r="R165" s="221">
        <f>Q165*H165</f>
        <v>0</v>
      </c>
      <c r="S165" s="221">
        <v>0</v>
      </c>
      <c r="T165" s="222">
        <f>S165*H165</f>
        <v>0</v>
      </c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R165" s="223" t="s">
        <v>243</v>
      </c>
      <c r="AT165" s="223" t="s">
        <v>237</v>
      </c>
      <c r="AU165" s="223" t="s">
        <v>76</v>
      </c>
      <c r="AY165" s="13" t="s">
        <v>197</v>
      </c>
      <c r="BE165" s="224">
        <f>IF(N165="základní",J165,0)</f>
        <v>0</v>
      </c>
      <c r="BF165" s="224">
        <f>IF(N165="snížená",J165,0)</f>
        <v>0</v>
      </c>
      <c r="BG165" s="224">
        <f>IF(N165="zákl. přenesená",J165,0)</f>
        <v>0</v>
      </c>
      <c r="BH165" s="224">
        <f>IF(N165="sníž. přenesená",J165,0)</f>
        <v>0</v>
      </c>
      <c r="BI165" s="224">
        <f>IF(N165="nulová",J165,0)</f>
        <v>0</v>
      </c>
      <c r="BJ165" s="13" t="s">
        <v>83</v>
      </c>
      <c r="BK165" s="224">
        <f>ROUND(I165*H165,2)</f>
        <v>0</v>
      </c>
      <c r="BL165" s="13" t="s">
        <v>196</v>
      </c>
      <c r="BM165" s="223" t="s">
        <v>1660</v>
      </c>
    </row>
    <row r="166" s="2" customFormat="1">
      <c r="A166" s="34"/>
      <c r="B166" s="35"/>
      <c r="C166" s="36"/>
      <c r="D166" s="225" t="s">
        <v>199</v>
      </c>
      <c r="E166" s="36"/>
      <c r="F166" s="226" t="s">
        <v>1202</v>
      </c>
      <c r="G166" s="36"/>
      <c r="H166" s="36"/>
      <c r="I166" s="150"/>
      <c r="J166" s="36"/>
      <c r="K166" s="36"/>
      <c r="L166" s="40"/>
      <c r="M166" s="227"/>
      <c r="N166" s="228"/>
      <c r="O166" s="87"/>
      <c r="P166" s="87"/>
      <c r="Q166" s="87"/>
      <c r="R166" s="87"/>
      <c r="S166" s="87"/>
      <c r="T166" s="88"/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T166" s="13" t="s">
        <v>199</v>
      </c>
      <c r="AU166" s="13" t="s">
        <v>76</v>
      </c>
    </row>
    <row r="167" s="2" customFormat="1" ht="16.5" customHeight="1">
      <c r="A167" s="34"/>
      <c r="B167" s="35"/>
      <c r="C167" s="252" t="s">
        <v>292</v>
      </c>
      <c r="D167" s="252" t="s">
        <v>237</v>
      </c>
      <c r="E167" s="253" t="s">
        <v>1205</v>
      </c>
      <c r="F167" s="254" t="s">
        <v>1206</v>
      </c>
      <c r="G167" s="255" t="s">
        <v>195</v>
      </c>
      <c r="H167" s="256">
        <v>20</v>
      </c>
      <c r="I167" s="257"/>
      <c r="J167" s="258">
        <f>ROUND(I167*H167,2)</f>
        <v>0</v>
      </c>
      <c r="K167" s="259"/>
      <c r="L167" s="260"/>
      <c r="M167" s="261" t="s">
        <v>1</v>
      </c>
      <c r="N167" s="262" t="s">
        <v>41</v>
      </c>
      <c r="O167" s="87"/>
      <c r="P167" s="221">
        <f>O167*H167</f>
        <v>0</v>
      </c>
      <c r="Q167" s="221">
        <v>0</v>
      </c>
      <c r="R167" s="221">
        <f>Q167*H167</f>
        <v>0</v>
      </c>
      <c r="S167" s="221">
        <v>0</v>
      </c>
      <c r="T167" s="222">
        <f>S167*H167</f>
        <v>0</v>
      </c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R167" s="223" t="s">
        <v>243</v>
      </c>
      <c r="AT167" s="223" t="s">
        <v>237</v>
      </c>
      <c r="AU167" s="223" t="s">
        <v>76</v>
      </c>
      <c r="AY167" s="13" t="s">
        <v>197</v>
      </c>
      <c r="BE167" s="224">
        <f>IF(N167="základní",J167,0)</f>
        <v>0</v>
      </c>
      <c r="BF167" s="224">
        <f>IF(N167="snížená",J167,0)</f>
        <v>0</v>
      </c>
      <c r="BG167" s="224">
        <f>IF(N167="zákl. přenesená",J167,0)</f>
        <v>0</v>
      </c>
      <c r="BH167" s="224">
        <f>IF(N167="sníž. přenesená",J167,0)</f>
        <v>0</v>
      </c>
      <c r="BI167" s="224">
        <f>IF(N167="nulová",J167,0)</f>
        <v>0</v>
      </c>
      <c r="BJ167" s="13" t="s">
        <v>83</v>
      </c>
      <c r="BK167" s="224">
        <f>ROUND(I167*H167,2)</f>
        <v>0</v>
      </c>
      <c r="BL167" s="13" t="s">
        <v>196</v>
      </c>
      <c r="BM167" s="223" t="s">
        <v>1661</v>
      </c>
    </row>
    <row r="168" s="2" customFormat="1">
      <c r="A168" s="34"/>
      <c r="B168" s="35"/>
      <c r="C168" s="36"/>
      <c r="D168" s="225" t="s">
        <v>199</v>
      </c>
      <c r="E168" s="36"/>
      <c r="F168" s="226" t="s">
        <v>1206</v>
      </c>
      <c r="G168" s="36"/>
      <c r="H168" s="36"/>
      <c r="I168" s="150"/>
      <c r="J168" s="36"/>
      <c r="K168" s="36"/>
      <c r="L168" s="40"/>
      <c r="M168" s="227"/>
      <c r="N168" s="228"/>
      <c r="O168" s="87"/>
      <c r="P168" s="87"/>
      <c r="Q168" s="87"/>
      <c r="R168" s="87"/>
      <c r="S168" s="87"/>
      <c r="T168" s="88"/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T168" s="13" t="s">
        <v>199</v>
      </c>
      <c r="AU168" s="13" t="s">
        <v>76</v>
      </c>
    </row>
    <row r="169" s="2" customFormat="1" ht="16.5" customHeight="1">
      <c r="A169" s="34"/>
      <c r="B169" s="35"/>
      <c r="C169" s="211" t="s">
        <v>297</v>
      </c>
      <c r="D169" s="211" t="s">
        <v>192</v>
      </c>
      <c r="E169" s="212" t="s">
        <v>1078</v>
      </c>
      <c r="F169" s="213" t="s">
        <v>1079</v>
      </c>
      <c r="G169" s="214" t="s">
        <v>307</v>
      </c>
      <c r="H169" s="215">
        <v>2.25</v>
      </c>
      <c r="I169" s="216"/>
      <c r="J169" s="217">
        <f>ROUND(I169*H169,2)</f>
        <v>0</v>
      </c>
      <c r="K169" s="218"/>
      <c r="L169" s="40"/>
      <c r="M169" s="219" t="s">
        <v>1</v>
      </c>
      <c r="N169" s="220" t="s">
        <v>41</v>
      </c>
      <c r="O169" s="87"/>
      <c r="P169" s="221">
        <f>O169*H169</f>
        <v>0</v>
      </c>
      <c r="Q169" s="221">
        <v>0</v>
      </c>
      <c r="R169" s="221">
        <f>Q169*H169</f>
        <v>0</v>
      </c>
      <c r="S169" s="221">
        <v>0</v>
      </c>
      <c r="T169" s="222">
        <f>S169*H169</f>
        <v>0</v>
      </c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R169" s="223" t="s">
        <v>503</v>
      </c>
      <c r="AT169" s="223" t="s">
        <v>192</v>
      </c>
      <c r="AU169" s="223" t="s">
        <v>76</v>
      </c>
      <c r="AY169" s="13" t="s">
        <v>197</v>
      </c>
      <c r="BE169" s="224">
        <f>IF(N169="základní",J169,0)</f>
        <v>0</v>
      </c>
      <c r="BF169" s="224">
        <f>IF(N169="snížená",J169,0)</f>
        <v>0</v>
      </c>
      <c r="BG169" s="224">
        <f>IF(N169="zákl. přenesená",J169,0)</f>
        <v>0</v>
      </c>
      <c r="BH169" s="224">
        <f>IF(N169="sníž. přenesená",J169,0)</f>
        <v>0</v>
      </c>
      <c r="BI169" s="224">
        <f>IF(N169="nulová",J169,0)</f>
        <v>0</v>
      </c>
      <c r="BJ169" s="13" t="s">
        <v>83</v>
      </c>
      <c r="BK169" s="224">
        <f>ROUND(I169*H169,2)</f>
        <v>0</v>
      </c>
      <c r="BL169" s="13" t="s">
        <v>503</v>
      </c>
      <c r="BM169" s="223" t="s">
        <v>1662</v>
      </c>
    </row>
    <row r="170" s="2" customFormat="1">
      <c r="A170" s="34"/>
      <c r="B170" s="35"/>
      <c r="C170" s="36"/>
      <c r="D170" s="225" t="s">
        <v>199</v>
      </c>
      <c r="E170" s="36"/>
      <c r="F170" s="226" t="s">
        <v>1081</v>
      </c>
      <c r="G170" s="36"/>
      <c r="H170" s="36"/>
      <c r="I170" s="150"/>
      <c r="J170" s="36"/>
      <c r="K170" s="36"/>
      <c r="L170" s="40"/>
      <c r="M170" s="227"/>
      <c r="N170" s="228"/>
      <c r="O170" s="87"/>
      <c r="P170" s="87"/>
      <c r="Q170" s="87"/>
      <c r="R170" s="87"/>
      <c r="S170" s="87"/>
      <c r="T170" s="88"/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T170" s="13" t="s">
        <v>199</v>
      </c>
      <c r="AU170" s="13" t="s">
        <v>76</v>
      </c>
    </row>
    <row r="171" s="10" customFormat="1">
      <c r="A171" s="10"/>
      <c r="B171" s="230"/>
      <c r="C171" s="231"/>
      <c r="D171" s="225" t="s">
        <v>203</v>
      </c>
      <c r="E171" s="232" t="s">
        <v>1</v>
      </c>
      <c r="F171" s="233" t="s">
        <v>1663</v>
      </c>
      <c r="G171" s="231"/>
      <c r="H171" s="234">
        <v>2.25</v>
      </c>
      <c r="I171" s="235"/>
      <c r="J171" s="231"/>
      <c r="K171" s="231"/>
      <c r="L171" s="236"/>
      <c r="M171" s="237"/>
      <c r="N171" s="238"/>
      <c r="O171" s="238"/>
      <c r="P171" s="238"/>
      <c r="Q171" s="238"/>
      <c r="R171" s="238"/>
      <c r="S171" s="238"/>
      <c r="T171" s="239"/>
      <c r="U171" s="10"/>
      <c r="V171" s="10"/>
      <c r="W171" s="10"/>
      <c r="X171" s="10"/>
      <c r="Y171" s="10"/>
      <c r="Z171" s="10"/>
      <c r="AA171" s="10"/>
      <c r="AB171" s="10"/>
      <c r="AC171" s="10"/>
      <c r="AD171" s="10"/>
      <c r="AE171" s="10"/>
      <c r="AT171" s="240" t="s">
        <v>203</v>
      </c>
      <c r="AU171" s="240" t="s">
        <v>76</v>
      </c>
      <c r="AV171" s="10" t="s">
        <v>85</v>
      </c>
      <c r="AW171" s="10" t="s">
        <v>32</v>
      </c>
      <c r="AX171" s="10" t="s">
        <v>83</v>
      </c>
      <c r="AY171" s="240" t="s">
        <v>197</v>
      </c>
    </row>
    <row r="172" s="2" customFormat="1" ht="16.5" customHeight="1">
      <c r="A172" s="34"/>
      <c r="B172" s="35"/>
      <c r="C172" s="211" t="s">
        <v>304</v>
      </c>
      <c r="D172" s="211" t="s">
        <v>192</v>
      </c>
      <c r="E172" s="212" t="s">
        <v>1225</v>
      </c>
      <c r="F172" s="213" t="s">
        <v>1226</v>
      </c>
      <c r="G172" s="214" t="s">
        <v>307</v>
      </c>
      <c r="H172" s="215">
        <v>6.4400000000000004</v>
      </c>
      <c r="I172" s="216"/>
      <c r="J172" s="217">
        <f>ROUND(I172*H172,2)</f>
        <v>0</v>
      </c>
      <c r="K172" s="218"/>
      <c r="L172" s="40"/>
      <c r="M172" s="219" t="s">
        <v>1</v>
      </c>
      <c r="N172" s="220" t="s">
        <v>41</v>
      </c>
      <c r="O172" s="87"/>
      <c r="P172" s="221">
        <f>O172*H172</f>
        <v>0</v>
      </c>
      <c r="Q172" s="221">
        <v>0</v>
      </c>
      <c r="R172" s="221">
        <f>Q172*H172</f>
        <v>0</v>
      </c>
      <c r="S172" s="221">
        <v>0</v>
      </c>
      <c r="T172" s="222">
        <f>S172*H172</f>
        <v>0</v>
      </c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R172" s="223" t="s">
        <v>503</v>
      </c>
      <c r="AT172" s="223" t="s">
        <v>192</v>
      </c>
      <c r="AU172" s="223" t="s">
        <v>76</v>
      </c>
      <c r="AY172" s="13" t="s">
        <v>197</v>
      </c>
      <c r="BE172" s="224">
        <f>IF(N172="základní",J172,0)</f>
        <v>0</v>
      </c>
      <c r="BF172" s="224">
        <f>IF(N172="snížená",J172,0)</f>
        <v>0</v>
      </c>
      <c r="BG172" s="224">
        <f>IF(N172="zákl. přenesená",J172,0)</f>
        <v>0</v>
      </c>
      <c r="BH172" s="224">
        <f>IF(N172="sníž. přenesená",J172,0)</f>
        <v>0</v>
      </c>
      <c r="BI172" s="224">
        <f>IF(N172="nulová",J172,0)</f>
        <v>0</v>
      </c>
      <c r="BJ172" s="13" t="s">
        <v>83</v>
      </c>
      <c r="BK172" s="224">
        <f>ROUND(I172*H172,2)</f>
        <v>0</v>
      </c>
      <c r="BL172" s="13" t="s">
        <v>503</v>
      </c>
      <c r="BM172" s="223" t="s">
        <v>1664</v>
      </c>
    </row>
    <row r="173" s="2" customFormat="1">
      <c r="A173" s="34"/>
      <c r="B173" s="35"/>
      <c r="C173" s="36"/>
      <c r="D173" s="225" t="s">
        <v>199</v>
      </c>
      <c r="E173" s="36"/>
      <c r="F173" s="226" t="s">
        <v>1228</v>
      </c>
      <c r="G173" s="36"/>
      <c r="H173" s="36"/>
      <c r="I173" s="150"/>
      <c r="J173" s="36"/>
      <c r="K173" s="36"/>
      <c r="L173" s="40"/>
      <c r="M173" s="227"/>
      <c r="N173" s="228"/>
      <c r="O173" s="87"/>
      <c r="P173" s="87"/>
      <c r="Q173" s="87"/>
      <c r="R173" s="87"/>
      <c r="S173" s="87"/>
      <c r="T173" s="88"/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T173" s="13" t="s">
        <v>199</v>
      </c>
      <c r="AU173" s="13" t="s">
        <v>76</v>
      </c>
    </row>
    <row r="174" s="10" customFormat="1">
      <c r="A174" s="10"/>
      <c r="B174" s="230"/>
      <c r="C174" s="231"/>
      <c r="D174" s="225" t="s">
        <v>203</v>
      </c>
      <c r="E174" s="232" t="s">
        <v>1</v>
      </c>
      <c r="F174" s="233" t="s">
        <v>1665</v>
      </c>
      <c r="G174" s="231"/>
      <c r="H174" s="234">
        <v>6.4400000000000004</v>
      </c>
      <c r="I174" s="235"/>
      <c r="J174" s="231"/>
      <c r="K174" s="231"/>
      <c r="L174" s="236"/>
      <c r="M174" s="237"/>
      <c r="N174" s="238"/>
      <c r="O174" s="238"/>
      <c r="P174" s="238"/>
      <c r="Q174" s="238"/>
      <c r="R174" s="238"/>
      <c r="S174" s="238"/>
      <c r="T174" s="239"/>
      <c r="U174" s="10"/>
      <c r="V174" s="10"/>
      <c r="W174" s="10"/>
      <c r="X174" s="10"/>
      <c r="Y174" s="10"/>
      <c r="Z174" s="10"/>
      <c r="AA174" s="10"/>
      <c r="AB174" s="10"/>
      <c r="AC174" s="10"/>
      <c r="AD174" s="10"/>
      <c r="AE174" s="10"/>
      <c r="AT174" s="240" t="s">
        <v>203</v>
      </c>
      <c r="AU174" s="240" t="s">
        <v>76</v>
      </c>
      <c r="AV174" s="10" t="s">
        <v>85</v>
      </c>
      <c r="AW174" s="10" t="s">
        <v>32</v>
      </c>
      <c r="AX174" s="10" t="s">
        <v>83</v>
      </c>
      <c r="AY174" s="240" t="s">
        <v>197</v>
      </c>
    </row>
    <row r="175" s="2" customFormat="1" ht="16.5" customHeight="1">
      <c r="A175" s="34"/>
      <c r="B175" s="35"/>
      <c r="C175" s="211" t="s">
        <v>7</v>
      </c>
      <c r="D175" s="211" t="s">
        <v>192</v>
      </c>
      <c r="E175" s="212" t="s">
        <v>1097</v>
      </c>
      <c r="F175" s="213" t="s">
        <v>1098</v>
      </c>
      <c r="G175" s="214" t="s">
        <v>307</v>
      </c>
      <c r="H175" s="215">
        <v>6.4400000000000004</v>
      </c>
      <c r="I175" s="216"/>
      <c r="J175" s="217">
        <f>ROUND(I175*H175,2)</f>
        <v>0</v>
      </c>
      <c r="K175" s="218"/>
      <c r="L175" s="40"/>
      <c r="M175" s="219" t="s">
        <v>1</v>
      </c>
      <c r="N175" s="220" t="s">
        <v>41</v>
      </c>
      <c r="O175" s="87"/>
      <c r="P175" s="221">
        <f>O175*H175</f>
        <v>0</v>
      </c>
      <c r="Q175" s="221">
        <v>0</v>
      </c>
      <c r="R175" s="221">
        <f>Q175*H175</f>
        <v>0</v>
      </c>
      <c r="S175" s="221">
        <v>0</v>
      </c>
      <c r="T175" s="222">
        <f>S175*H175</f>
        <v>0</v>
      </c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R175" s="223" t="s">
        <v>503</v>
      </c>
      <c r="AT175" s="223" t="s">
        <v>192</v>
      </c>
      <c r="AU175" s="223" t="s">
        <v>76</v>
      </c>
      <c r="AY175" s="13" t="s">
        <v>197</v>
      </c>
      <c r="BE175" s="224">
        <f>IF(N175="základní",J175,0)</f>
        <v>0</v>
      </c>
      <c r="BF175" s="224">
        <f>IF(N175="snížená",J175,0)</f>
        <v>0</v>
      </c>
      <c r="BG175" s="224">
        <f>IF(N175="zákl. přenesená",J175,0)</f>
        <v>0</v>
      </c>
      <c r="BH175" s="224">
        <f>IF(N175="sníž. přenesená",J175,0)</f>
        <v>0</v>
      </c>
      <c r="BI175" s="224">
        <f>IF(N175="nulová",J175,0)</f>
        <v>0</v>
      </c>
      <c r="BJ175" s="13" t="s">
        <v>83</v>
      </c>
      <c r="BK175" s="224">
        <f>ROUND(I175*H175,2)</f>
        <v>0</v>
      </c>
      <c r="BL175" s="13" t="s">
        <v>503</v>
      </c>
      <c r="BM175" s="223" t="s">
        <v>1666</v>
      </c>
    </row>
    <row r="176" s="2" customFormat="1">
      <c r="A176" s="34"/>
      <c r="B176" s="35"/>
      <c r="C176" s="36"/>
      <c r="D176" s="225" t="s">
        <v>199</v>
      </c>
      <c r="E176" s="36"/>
      <c r="F176" s="226" t="s">
        <v>1100</v>
      </c>
      <c r="G176" s="36"/>
      <c r="H176" s="36"/>
      <c r="I176" s="150"/>
      <c r="J176" s="36"/>
      <c r="K176" s="36"/>
      <c r="L176" s="40"/>
      <c r="M176" s="227"/>
      <c r="N176" s="228"/>
      <c r="O176" s="87"/>
      <c r="P176" s="87"/>
      <c r="Q176" s="87"/>
      <c r="R176" s="87"/>
      <c r="S176" s="87"/>
      <c r="T176" s="88"/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T176" s="13" t="s">
        <v>199</v>
      </c>
      <c r="AU176" s="13" t="s">
        <v>76</v>
      </c>
    </row>
    <row r="177" s="2" customFormat="1">
      <c r="A177" s="34"/>
      <c r="B177" s="35"/>
      <c r="C177" s="36"/>
      <c r="D177" s="225" t="s">
        <v>201</v>
      </c>
      <c r="E177" s="36"/>
      <c r="F177" s="229" t="s">
        <v>538</v>
      </c>
      <c r="G177" s="36"/>
      <c r="H177" s="36"/>
      <c r="I177" s="150"/>
      <c r="J177" s="36"/>
      <c r="K177" s="36"/>
      <c r="L177" s="40"/>
      <c r="M177" s="227"/>
      <c r="N177" s="228"/>
      <c r="O177" s="87"/>
      <c r="P177" s="87"/>
      <c r="Q177" s="87"/>
      <c r="R177" s="87"/>
      <c r="S177" s="87"/>
      <c r="T177" s="88"/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T177" s="13" t="s">
        <v>201</v>
      </c>
      <c r="AU177" s="13" t="s">
        <v>76</v>
      </c>
    </row>
    <row r="178" s="10" customFormat="1">
      <c r="A178" s="10"/>
      <c r="B178" s="230"/>
      <c r="C178" s="231"/>
      <c r="D178" s="225" t="s">
        <v>203</v>
      </c>
      <c r="E178" s="232" t="s">
        <v>1</v>
      </c>
      <c r="F178" s="233" t="s">
        <v>1667</v>
      </c>
      <c r="G178" s="231"/>
      <c r="H178" s="234">
        <v>6.4400000000000004</v>
      </c>
      <c r="I178" s="235"/>
      <c r="J178" s="231"/>
      <c r="K178" s="231"/>
      <c r="L178" s="236"/>
      <c r="M178" s="237"/>
      <c r="N178" s="238"/>
      <c r="O178" s="238"/>
      <c r="P178" s="238"/>
      <c r="Q178" s="238"/>
      <c r="R178" s="238"/>
      <c r="S178" s="238"/>
      <c r="T178" s="239"/>
      <c r="U178" s="10"/>
      <c r="V178" s="10"/>
      <c r="W178" s="10"/>
      <c r="X178" s="10"/>
      <c r="Y178" s="10"/>
      <c r="Z178" s="10"/>
      <c r="AA178" s="10"/>
      <c r="AB178" s="10"/>
      <c r="AC178" s="10"/>
      <c r="AD178" s="10"/>
      <c r="AE178" s="10"/>
      <c r="AT178" s="240" t="s">
        <v>203</v>
      </c>
      <c r="AU178" s="240" t="s">
        <v>76</v>
      </c>
      <c r="AV178" s="10" t="s">
        <v>85</v>
      </c>
      <c r="AW178" s="10" t="s">
        <v>32</v>
      </c>
      <c r="AX178" s="10" t="s">
        <v>83</v>
      </c>
      <c r="AY178" s="240" t="s">
        <v>197</v>
      </c>
    </row>
    <row r="179" s="2" customFormat="1" ht="16.5" customHeight="1">
      <c r="A179" s="34"/>
      <c r="B179" s="35"/>
      <c r="C179" s="211" t="s">
        <v>316</v>
      </c>
      <c r="D179" s="211" t="s">
        <v>192</v>
      </c>
      <c r="E179" s="212" t="s">
        <v>534</v>
      </c>
      <c r="F179" s="213" t="s">
        <v>535</v>
      </c>
      <c r="G179" s="214" t="s">
        <v>307</v>
      </c>
      <c r="H179" s="215">
        <v>2.25</v>
      </c>
      <c r="I179" s="216"/>
      <c r="J179" s="217">
        <f>ROUND(I179*H179,2)</f>
        <v>0</v>
      </c>
      <c r="K179" s="218"/>
      <c r="L179" s="40"/>
      <c r="M179" s="219" t="s">
        <v>1</v>
      </c>
      <c r="N179" s="220" t="s">
        <v>41</v>
      </c>
      <c r="O179" s="87"/>
      <c r="P179" s="221">
        <f>O179*H179</f>
        <v>0</v>
      </c>
      <c r="Q179" s="221">
        <v>0</v>
      </c>
      <c r="R179" s="221">
        <f>Q179*H179</f>
        <v>0</v>
      </c>
      <c r="S179" s="221">
        <v>0</v>
      </c>
      <c r="T179" s="222">
        <f>S179*H179</f>
        <v>0</v>
      </c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R179" s="223" t="s">
        <v>503</v>
      </c>
      <c r="AT179" s="223" t="s">
        <v>192</v>
      </c>
      <c r="AU179" s="223" t="s">
        <v>76</v>
      </c>
      <c r="AY179" s="13" t="s">
        <v>197</v>
      </c>
      <c r="BE179" s="224">
        <f>IF(N179="základní",J179,0)</f>
        <v>0</v>
      </c>
      <c r="BF179" s="224">
        <f>IF(N179="snížená",J179,0)</f>
        <v>0</v>
      </c>
      <c r="BG179" s="224">
        <f>IF(N179="zákl. přenesená",J179,0)</f>
        <v>0</v>
      </c>
      <c r="BH179" s="224">
        <f>IF(N179="sníž. přenesená",J179,0)</f>
        <v>0</v>
      </c>
      <c r="BI179" s="224">
        <f>IF(N179="nulová",J179,0)</f>
        <v>0</v>
      </c>
      <c r="BJ179" s="13" t="s">
        <v>83</v>
      </c>
      <c r="BK179" s="224">
        <f>ROUND(I179*H179,2)</f>
        <v>0</v>
      </c>
      <c r="BL179" s="13" t="s">
        <v>503</v>
      </c>
      <c r="BM179" s="223" t="s">
        <v>1668</v>
      </c>
    </row>
    <row r="180" s="2" customFormat="1">
      <c r="A180" s="34"/>
      <c r="B180" s="35"/>
      <c r="C180" s="36"/>
      <c r="D180" s="225" t="s">
        <v>199</v>
      </c>
      <c r="E180" s="36"/>
      <c r="F180" s="226" t="s">
        <v>537</v>
      </c>
      <c r="G180" s="36"/>
      <c r="H180" s="36"/>
      <c r="I180" s="150"/>
      <c r="J180" s="36"/>
      <c r="K180" s="36"/>
      <c r="L180" s="40"/>
      <c r="M180" s="227"/>
      <c r="N180" s="228"/>
      <c r="O180" s="87"/>
      <c r="P180" s="87"/>
      <c r="Q180" s="87"/>
      <c r="R180" s="87"/>
      <c r="S180" s="87"/>
      <c r="T180" s="88"/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T180" s="13" t="s">
        <v>199</v>
      </c>
      <c r="AU180" s="13" t="s">
        <v>76</v>
      </c>
    </row>
    <row r="181" s="2" customFormat="1">
      <c r="A181" s="34"/>
      <c r="B181" s="35"/>
      <c r="C181" s="36"/>
      <c r="D181" s="225" t="s">
        <v>340</v>
      </c>
      <c r="E181" s="36"/>
      <c r="F181" s="229" t="s">
        <v>525</v>
      </c>
      <c r="G181" s="36"/>
      <c r="H181" s="36"/>
      <c r="I181" s="150"/>
      <c r="J181" s="36"/>
      <c r="K181" s="36"/>
      <c r="L181" s="40"/>
      <c r="M181" s="227"/>
      <c r="N181" s="228"/>
      <c r="O181" s="87"/>
      <c r="P181" s="87"/>
      <c r="Q181" s="87"/>
      <c r="R181" s="87"/>
      <c r="S181" s="87"/>
      <c r="T181" s="88"/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T181" s="13" t="s">
        <v>340</v>
      </c>
      <c r="AU181" s="13" t="s">
        <v>76</v>
      </c>
    </row>
    <row r="182" s="10" customFormat="1">
      <c r="A182" s="10"/>
      <c r="B182" s="230"/>
      <c r="C182" s="231"/>
      <c r="D182" s="225" t="s">
        <v>203</v>
      </c>
      <c r="E182" s="232" t="s">
        <v>1</v>
      </c>
      <c r="F182" s="233" t="s">
        <v>1669</v>
      </c>
      <c r="G182" s="231"/>
      <c r="H182" s="234">
        <v>2.25</v>
      </c>
      <c r="I182" s="235"/>
      <c r="J182" s="231"/>
      <c r="K182" s="231"/>
      <c r="L182" s="236"/>
      <c r="M182" s="237"/>
      <c r="N182" s="238"/>
      <c r="O182" s="238"/>
      <c r="P182" s="238"/>
      <c r="Q182" s="238"/>
      <c r="R182" s="238"/>
      <c r="S182" s="238"/>
      <c r="T182" s="239"/>
      <c r="U182" s="10"/>
      <c r="V182" s="10"/>
      <c r="W182" s="10"/>
      <c r="X182" s="10"/>
      <c r="Y182" s="10"/>
      <c r="Z182" s="10"/>
      <c r="AA182" s="10"/>
      <c r="AB182" s="10"/>
      <c r="AC182" s="10"/>
      <c r="AD182" s="10"/>
      <c r="AE182" s="10"/>
      <c r="AT182" s="240" t="s">
        <v>203</v>
      </c>
      <c r="AU182" s="240" t="s">
        <v>76</v>
      </c>
      <c r="AV182" s="10" t="s">
        <v>85</v>
      </c>
      <c r="AW182" s="10" t="s">
        <v>32</v>
      </c>
      <c r="AX182" s="10" t="s">
        <v>83</v>
      </c>
      <c r="AY182" s="240" t="s">
        <v>197</v>
      </c>
    </row>
    <row r="183" s="2" customFormat="1" ht="16.5" customHeight="1">
      <c r="A183" s="34"/>
      <c r="B183" s="35"/>
      <c r="C183" s="211" t="s">
        <v>323</v>
      </c>
      <c r="D183" s="211" t="s">
        <v>192</v>
      </c>
      <c r="E183" s="212" t="s">
        <v>1670</v>
      </c>
      <c r="F183" s="213" t="s">
        <v>1671</v>
      </c>
      <c r="G183" s="214" t="s">
        <v>307</v>
      </c>
      <c r="H183" s="215">
        <v>11.34</v>
      </c>
      <c r="I183" s="216"/>
      <c r="J183" s="217">
        <f>ROUND(I183*H183,2)</f>
        <v>0</v>
      </c>
      <c r="K183" s="218"/>
      <c r="L183" s="40"/>
      <c r="M183" s="219" t="s">
        <v>1</v>
      </c>
      <c r="N183" s="220" t="s">
        <v>41</v>
      </c>
      <c r="O183" s="87"/>
      <c r="P183" s="221">
        <f>O183*H183</f>
        <v>0</v>
      </c>
      <c r="Q183" s="221">
        <v>0</v>
      </c>
      <c r="R183" s="221">
        <f>Q183*H183</f>
        <v>0</v>
      </c>
      <c r="S183" s="221">
        <v>0</v>
      </c>
      <c r="T183" s="222">
        <f>S183*H183</f>
        <v>0</v>
      </c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R183" s="223" t="s">
        <v>503</v>
      </c>
      <c r="AT183" s="223" t="s">
        <v>192</v>
      </c>
      <c r="AU183" s="223" t="s">
        <v>76</v>
      </c>
      <c r="AY183" s="13" t="s">
        <v>197</v>
      </c>
      <c r="BE183" s="224">
        <f>IF(N183="základní",J183,0)</f>
        <v>0</v>
      </c>
      <c r="BF183" s="224">
        <f>IF(N183="snížená",J183,0)</f>
        <v>0</v>
      </c>
      <c r="BG183" s="224">
        <f>IF(N183="zákl. přenesená",J183,0)</f>
        <v>0</v>
      </c>
      <c r="BH183" s="224">
        <f>IF(N183="sníž. přenesená",J183,0)</f>
        <v>0</v>
      </c>
      <c r="BI183" s="224">
        <f>IF(N183="nulová",J183,0)</f>
        <v>0</v>
      </c>
      <c r="BJ183" s="13" t="s">
        <v>83</v>
      </c>
      <c r="BK183" s="224">
        <f>ROUND(I183*H183,2)</f>
        <v>0</v>
      </c>
      <c r="BL183" s="13" t="s">
        <v>503</v>
      </c>
      <c r="BM183" s="223" t="s">
        <v>1672</v>
      </c>
    </row>
    <row r="184" s="2" customFormat="1">
      <c r="A184" s="34"/>
      <c r="B184" s="35"/>
      <c r="C184" s="36"/>
      <c r="D184" s="225" t="s">
        <v>199</v>
      </c>
      <c r="E184" s="36"/>
      <c r="F184" s="226" t="s">
        <v>1673</v>
      </c>
      <c r="G184" s="36"/>
      <c r="H184" s="36"/>
      <c r="I184" s="150"/>
      <c r="J184" s="36"/>
      <c r="K184" s="36"/>
      <c r="L184" s="40"/>
      <c r="M184" s="227"/>
      <c r="N184" s="228"/>
      <c r="O184" s="87"/>
      <c r="P184" s="87"/>
      <c r="Q184" s="87"/>
      <c r="R184" s="87"/>
      <c r="S184" s="87"/>
      <c r="T184" s="88"/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T184" s="13" t="s">
        <v>199</v>
      </c>
      <c r="AU184" s="13" t="s">
        <v>76</v>
      </c>
    </row>
    <row r="185" s="2" customFormat="1">
      <c r="A185" s="34"/>
      <c r="B185" s="35"/>
      <c r="C185" s="36"/>
      <c r="D185" s="225" t="s">
        <v>201</v>
      </c>
      <c r="E185" s="36"/>
      <c r="F185" s="229" t="s">
        <v>538</v>
      </c>
      <c r="G185" s="36"/>
      <c r="H185" s="36"/>
      <c r="I185" s="150"/>
      <c r="J185" s="36"/>
      <c r="K185" s="36"/>
      <c r="L185" s="40"/>
      <c r="M185" s="227"/>
      <c r="N185" s="228"/>
      <c r="O185" s="87"/>
      <c r="P185" s="87"/>
      <c r="Q185" s="87"/>
      <c r="R185" s="87"/>
      <c r="S185" s="87"/>
      <c r="T185" s="88"/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T185" s="13" t="s">
        <v>201</v>
      </c>
      <c r="AU185" s="13" t="s">
        <v>76</v>
      </c>
    </row>
    <row r="186" s="10" customFormat="1">
      <c r="A186" s="10"/>
      <c r="B186" s="230"/>
      <c r="C186" s="231"/>
      <c r="D186" s="225" t="s">
        <v>203</v>
      </c>
      <c r="E186" s="232" t="s">
        <v>1</v>
      </c>
      <c r="F186" s="233" t="s">
        <v>1674</v>
      </c>
      <c r="G186" s="231"/>
      <c r="H186" s="234">
        <v>11.34</v>
      </c>
      <c r="I186" s="235"/>
      <c r="J186" s="231"/>
      <c r="K186" s="231"/>
      <c r="L186" s="236"/>
      <c r="M186" s="237"/>
      <c r="N186" s="238"/>
      <c r="O186" s="238"/>
      <c r="P186" s="238"/>
      <c r="Q186" s="238"/>
      <c r="R186" s="238"/>
      <c r="S186" s="238"/>
      <c r="T186" s="239"/>
      <c r="U186" s="10"/>
      <c r="V186" s="10"/>
      <c r="W186" s="10"/>
      <c r="X186" s="10"/>
      <c r="Y186" s="10"/>
      <c r="Z186" s="10"/>
      <c r="AA186" s="10"/>
      <c r="AB186" s="10"/>
      <c r="AC186" s="10"/>
      <c r="AD186" s="10"/>
      <c r="AE186" s="10"/>
      <c r="AT186" s="240" t="s">
        <v>203</v>
      </c>
      <c r="AU186" s="240" t="s">
        <v>76</v>
      </c>
      <c r="AV186" s="10" t="s">
        <v>85</v>
      </c>
      <c r="AW186" s="10" t="s">
        <v>32</v>
      </c>
      <c r="AX186" s="10" t="s">
        <v>83</v>
      </c>
      <c r="AY186" s="240" t="s">
        <v>197</v>
      </c>
    </row>
    <row r="187" s="2" customFormat="1" ht="16.5" customHeight="1">
      <c r="A187" s="34"/>
      <c r="B187" s="35"/>
      <c r="C187" s="211" t="s">
        <v>330</v>
      </c>
      <c r="D187" s="211" t="s">
        <v>192</v>
      </c>
      <c r="E187" s="212" t="s">
        <v>534</v>
      </c>
      <c r="F187" s="213" t="s">
        <v>535</v>
      </c>
      <c r="G187" s="214" t="s">
        <v>307</v>
      </c>
      <c r="H187" s="215">
        <v>6.4400000000000004</v>
      </c>
      <c r="I187" s="216"/>
      <c r="J187" s="217">
        <f>ROUND(I187*H187,2)</f>
        <v>0</v>
      </c>
      <c r="K187" s="218"/>
      <c r="L187" s="40"/>
      <c r="M187" s="219" t="s">
        <v>1</v>
      </c>
      <c r="N187" s="220" t="s">
        <v>41</v>
      </c>
      <c r="O187" s="87"/>
      <c r="P187" s="221">
        <f>O187*H187</f>
        <v>0</v>
      </c>
      <c r="Q187" s="221">
        <v>0</v>
      </c>
      <c r="R187" s="221">
        <f>Q187*H187</f>
        <v>0</v>
      </c>
      <c r="S187" s="221">
        <v>0</v>
      </c>
      <c r="T187" s="222">
        <f>S187*H187</f>
        <v>0</v>
      </c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R187" s="223" t="s">
        <v>503</v>
      </c>
      <c r="AT187" s="223" t="s">
        <v>192</v>
      </c>
      <c r="AU187" s="223" t="s">
        <v>76</v>
      </c>
      <c r="AY187" s="13" t="s">
        <v>197</v>
      </c>
      <c r="BE187" s="224">
        <f>IF(N187="základní",J187,0)</f>
        <v>0</v>
      </c>
      <c r="BF187" s="224">
        <f>IF(N187="snížená",J187,0)</f>
        <v>0</v>
      </c>
      <c r="BG187" s="224">
        <f>IF(N187="zákl. přenesená",J187,0)</f>
        <v>0</v>
      </c>
      <c r="BH187" s="224">
        <f>IF(N187="sníž. přenesená",J187,0)</f>
        <v>0</v>
      </c>
      <c r="BI187" s="224">
        <f>IF(N187="nulová",J187,0)</f>
        <v>0</v>
      </c>
      <c r="BJ187" s="13" t="s">
        <v>83</v>
      </c>
      <c r="BK187" s="224">
        <f>ROUND(I187*H187,2)</f>
        <v>0</v>
      </c>
      <c r="BL187" s="13" t="s">
        <v>503</v>
      </c>
      <c r="BM187" s="223" t="s">
        <v>1675</v>
      </c>
    </row>
    <row r="188" s="2" customFormat="1">
      <c r="A188" s="34"/>
      <c r="B188" s="35"/>
      <c r="C188" s="36"/>
      <c r="D188" s="225" t="s">
        <v>199</v>
      </c>
      <c r="E188" s="36"/>
      <c r="F188" s="226" t="s">
        <v>537</v>
      </c>
      <c r="G188" s="36"/>
      <c r="H188" s="36"/>
      <c r="I188" s="150"/>
      <c r="J188" s="36"/>
      <c r="K188" s="36"/>
      <c r="L188" s="40"/>
      <c r="M188" s="227"/>
      <c r="N188" s="228"/>
      <c r="O188" s="87"/>
      <c r="P188" s="87"/>
      <c r="Q188" s="87"/>
      <c r="R188" s="87"/>
      <c r="S188" s="87"/>
      <c r="T188" s="88"/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T188" s="13" t="s">
        <v>199</v>
      </c>
      <c r="AU188" s="13" t="s">
        <v>76</v>
      </c>
    </row>
    <row r="189" s="2" customFormat="1">
      <c r="A189" s="34"/>
      <c r="B189" s="35"/>
      <c r="C189" s="36"/>
      <c r="D189" s="225" t="s">
        <v>340</v>
      </c>
      <c r="E189" s="36"/>
      <c r="F189" s="229" t="s">
        <v>525</v>
      </c>
      <c r="G189" s="36"/>
      <c r="H189" s="36"/>
      <c r="I189" s="150"/>
      <c r="J189" s="36"/>
      <c r="K189" s="36"/>
      <c r="L189" s="40"/>
      <c r="M189" s="227"/>
      <c r="N189" s="228"/>
      <c r="O189" s="87"/>
      <c r="P189" s="87"/>
      <c r="Q189" s="87"/>
      <c r="R189" s="87"/>
      <c r="S189" s="87"/>
      <c r="T189" s="88"/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T189" s="13" t="s">
        <v>340</v>
      </c>
      <c r="AU189" s="13" t="s">
        <v>76</v>
      </c>
    </row>
    <row r="190" s="10" customFormat="1">
      <c r="A190" s="10"/>
      <c r="B190" s="230"/>
      <c r="C190" s="231"/>
      <c r="D190" s="225" t="s">
        <v>203</v>
      </c>
      <c r="E190" s="232" t="s">
        <v>1</v>
      </c>
      <c r="F190" s="233" t="s">
        <v>1665</v>
      </c>
      <c r="G190" s="231"/>
      <c r="H190" s="234">
        <v>6.4400000000000004</v>
      </c>
      <c r="I190" s="235"/>
      <c r="J190" s="231"/>
      <c r="K190" s="231"/>
      <c r="L190" s="236"/>
      <c r="M190" s="237"/>
      <c r="N190" s="238"/>
      <c r="O190" s="238"/>
      <c r="P190" s="238"/>
      <c r="Q190" s="238"/>
      <c r="R190" s="238"/>
      <c r="S190" s="238"/>
      <c r="T190" s="239"/>
      <c r="U190" s="10"/>
      <c r="V190" s="10"/>
      <c r="W190" s="10"/>
      <c r="X190" s="10"/>
      <c r="Y190" s="10"/>
      <c r="Z190" s="10"/>
      <c r="AA190" s="10"/>
      <c r="AB190" s="10"/>
      <c r="AC190" s="10"/>
      <c r="AD190" s="10"/>
      <c r="AE190" s="10"/>
      <c r="AT190" s="240" t="s">
        <v>203</v>
      </c>
      <c r="AU190" s="240" t="s">
        <v>76</v>
      </c>
      <c r="AV190" s="10" t="s">
        <v>85</v>
      </c>
      <c r="AW190" s="10" t="s">
        <v>32</v>
      </c>
      <c r="AX190" s="10" t="s">
        <v>83</v>
      </c>
      <c r="AY190" s="240" t="s">
        <v>197</v>
      </c>
    </row>
    <row r="191" s="2" customFormat="1" ht="16.5" customHeight="1">
      <c r="A191" s="34"/>
      <c r="B191" s="35"/>
      <c r="C191" s="211" t="s">
        <v>335</v>
      </c>
      <c r="D191" s="211" t="s">
        <v>192</v>
      </c>
      <c r="E191" s="212" t="s">
        <v>1676</v>
      </c>
      <c r="F191" s="213" t="s">
        <v>1677</v>
      </c>
      <c r="G191" s="214" t="s">
        <v>209</v>
      </c>
      <c r="H191" s="215">
        <v>1</v>
      </c>
      <c r="I191" s="216"/>
      <c r="J191" s="217">
        <f>ROUND(I191*H191,2)</f>
        <v>0</v>
      </c>
      <c r="K191" s="218"/>
      <c r="L191" s="40"/>
      <c r="M191" s="219" t="s">
        <v>1</v>
      </c>
      <c r="N191" s="220" t="s">
        <v>41</v>
      </c>
      <c r="O191" s="87"/>
      <c r="P191" s="221">
        <f>O191*H191</f>
        <v>0</v>
      </c>
      <c r="Q191" s="221">
        <v>0</v>
      </c>
      <c r="R191" s="221">
        <f>Q191*H191</f>
        <v>0</v>
      </c>
      <c r="S191" s="221">
        <v>0</v>
      </c>
      <c r="T191" s="222">
        <f>S191*H191</f>
        <v>0</v>
      </c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R191" s="223" t="s">
        <v>503</v>
      </c>
      <c r="AT191" s="223" t="s">
        <v>192</v>
      </c>
      <c r="AU191" s="223" t="s">
        <v>76</v>
      </c>
      <c r="AY191" s="13" t="s">
        <v>197</v>
      </c>
      <c r="BE191" s="224">
        <f>IF(N191="základní",J191,0)</f>
        <v>0</v>
      </c>
      <c r="BF191" s="224">
        <f>IF(N191="snížená",J191,0)</f>
        <v>0</v>
      </c>
      <c r="BG191" s="224">
        <f>IF(N191="zákl. přenesená",J191,0)</f>
        <v>0</v>
      </c>
      <c r="BH191" s="224">
        <f>IF(N191="sníž. přenesená",J191,0)</f>
        <v>0</v>
      </c>
      <c r="BI191" s="224">
        <f>IF(N191="nulová",J191,0)</f>
        <v>0</v>
      </c>
      <c r="BJ191" s="13" t="s">
        <v>83</v>
      </c>
      <c r="BK191" s="224">
        <f>ROUND(I191*H191,2)</f>
        <v>0</v>
      </c>
      <c r="BL191" s="13" t="s">
        <v>503</v>
      </c>
      <c r="BM191" s="223" t="s">
        <v>1678</v>
      </c>
    </row>
    <row r="192" s="2" customFormat="1">
      <c r="A192" s="34"/>
      <c r="B192" s="35"/>
      <c r="C192" s="36"/>
      <c r="D192" s="225" t="s">
        <v>199</v>
      </c>
      <c r="E192" s="36"/>
      <c r="F192" s="226" t="s">
        <v>1679</v>
      </c>
      <c r="G192" s="36"/>
      <c r="H192" s="36"/>
      <c r="I192" s="150"/>
      <c r="J192" s="36"/>
      <c r="K192" s="36"/>
      <c r="L192" s="40"/>
      <c r="M192" s="227"/>
      <c r="N192" s="228"/>
      <c r="O192" s="87"/>
      <c r="P192" s="87"/>
      <c r="Q192" s="87"/>
      <c r="R192" s="87"/>
      <c r="S192" s="87"/>
      <c r="T192" s="88"/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T192" s="13" t="s">
        <v>199</v>
      </c>
      <c r="AU192" s="13" t="s">
        <v>76</v>
      </c>
    </row>
    <row r="193" s="2" customFormat="1">
      <c r="A193" s="34"/>
      <c r="B193" s="35"/>
      <c r="C193" s="36"/>
      <c r="D193" s="225" t="s">
        <v>201</v>
      </c>
      <c r="E193" s="36"/>
      <c r="F193" s="229" t="s">
        <v>551</v>
      </c>
      <c r="G193" s="36"/>
      <c r="H193" s="36"/>
      <c r="I193" s="150"/>
      <c r="J193" s="36"/>
      <c r="K193" s="36"/>
      <c r="L193" s="40"/>
      <c r="M193" s="227"/>
      <c r="N193" s="228"/>
      <c r="O193" s="87"/>
      <c r="P193" s="87"/>
      <c r="Q193" s="87"/>
      <c r="R193" s="87"/>
      <c r="S193" s="87"/>
      <c r="T193" s="88"/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T193" s="13" t="s">
        <v>201</v>
      </c>
      <c r="AU193" s="13" t="s">
        <v>76</v>
      </c>
    </row>
    <row r="194" s="2" customFormat="1" ht="21.75" customHeight="1">
      <c r="A194" s="34"/>
      <c r="B194" s="35"/>
      <c r="C194" s="211" t="s">
        <v>342</v>
      </c>
      <c r="D194" s="211" t="s">
        <v>192</v>
      </c>
      <c r="E194" s="212" t="s">
        <v>528</v>
      </c>
      <c r="F194" s="213" t="s">
        <v>529</v>
      </c>
      <c r="G194" s="214" t="s">
        <v>307</v>
      </c>
      <c r="H194" s="215">
        <v>7.9000000000000004</v>
      </c>
      <c r="I194" s="216"/>
      <c r="J194" s="217">
        <f>ROUND(I194*H194,2)</f>
        <v>0</v>
      </c>
      <c r="K194" s="218"/>
      <c r="L194" s="40"/>
      <c r="M194" s="219" t="s">
        <v>1</v>
      </c>
      <c r="N194" s="220" t="s">
        <v>41</v>
      </c>
      <c r="O194" s="87"/>
      <c r="P194" s="221">
        <f>O194*H194</f>
        <v>0</v>
      </c>
      <c r="Q194" s="221">
        <v>0</v>
      </c>
      <c r="R194" s="221">
        <f>Q194*H194</f>
        <v>0</v>
      </c>
      <c r="S194" s="221">
        <v>0</v>
      </c>
      <c r="T194" s="222">
        <f>S194*H194</f>
        <v>0</v>
      </c>
      <c r="U194" s="34"/>
      <c r="V194" s="34"/>
      <c r="W194" s="34"/>
      <c r="X194" s="34"/>
      <c r="Y194" s="34"/>
      <c r="Z194" s="34"/>
      <c r="AA194" s="34"/>
      <c r="AB194" s="34"/>
      <c r="AC194" s="34"/>
      <c r="AD194" s="34"/>
      <c r="AE194" s="34"/>
      <c r="AR194" s="223" t="s">
        <v>503</v>
      </c>
      <c r="AT194" s="223" t="s">
        <v>192</v>
      </c>
      <c r="AU194" s="223" t="s">
        <v>76</v>
      </c>
      <c r="AY194" s="13" t="s">
        <v>197</v>
      </c>
      <c r="BE194" s="224">
        <f>IF(N194="základní",J194,0)</f>
        <v>0</v>
      </c>
      <c r="BF194" s="224">
        <f>IF(N194="snížená",J194,0)</f>
        <v>0</v>
      </c>
      <c r="BG194" s="224">
        <f>IF(N194="zákl. přenesená",J194,0)</f>
        <v>0</v>
      </c>
      <c r="BH194" s="224">
        <f>IF(N194="sníž. přenesená",J194,0)</f>
        <v>0</v>
      </c>
      <c r="BI194" s="224">
        <f>IF(N194="nulová",J194,0)</f>
        <v>0</v>
      </c>
      <c r="BJ194" s="13" t="s">
        <v>83</v>
      </c>
      <c r="BK194" s="224">
        <f>ROUND(I194*H194,2)</f>
        <v>0</v>
      </c>
      <c r="BL194" s="13" t="s">
        <v>503</v>
      </c>
      <c r="BM194" s="223" t="s">
        <v>1680</v>
      </c>
    </row>
    <row r="195" s="2" customFormat="1">
      <c r="A195" s="34"/>
      <c r="B195" s="35"/>
      <c r="C195" s="36"/>
      <c r="D195" s="225" t="s">
        <v>199</v>
      </c>
      <c r="E195" s="36"/>
      <c r="F195" s="226" t="s">
        <v>531</v>
      </c>
      <c r="G195" s="36"/>
      <c r="H195" s="36"/>
      <c r="I195" s="150"/>
      <c r="J195" s="36"/>
      <c r="K195" s="36"/>
      <c r="L195" s="40"/>
      <c r="M195" s="227"/>
      <c r="N195" s="228"/>
      <c r="O195" s="87"/>
      <c r="P195" s="87"/>
      <c r="Q195" s="87"/>
      <c r="R195" s="87"/>
      <c r="S195" s="87"/>
      <c r="T195" s="88"/>
      <c r="U195" s="34"/>
      <c r="V195" s="34"/>
      <c r="W195" s="34"/>
      <c r="X195" s="34"/>
      <c r="Y195" s="34"/>
      <c r="Z195" s="34"/>
      <c r="AA195" s="34"/>
      <c r="AB195" s="34"/>
      <c r="AC195" s="34"/>
      <c r="AD195" s="34"/>
      <c r="AE195" s="34"/>
      <c r="AT195" s="13" t="s">
        <v>199</v>
      </c>
      <c r="AU195" s="13" t="s">
        <v>76</v>
      </c>
    </row>
    <row r="196" s="2" customFormat="1">
      <c r="A196" s="34"/>
      <c r="B196" s="35"/>
      <c r="C196" s="36"/>
      <c r="D196" s="225" t="s">
        <v>340</v>
      </c>
      <c r="E196" s="36"/>
      <c r="F196" s="229" t="s">
        <v>525</v>
      </c>
      <c r="G196" s="36"/>
      <c r="H196" s="36"/>
      <c r="I196" s="150"/>
      <c r="J196" s="36"/>
      <c r="K196" s="36"/>
      <c r="L196" s="40"/>
      <c r="M196" s="227"/>
      <c r="N196" s="228"/>
      <c r="O196" s="87"/>
      <c r="P196" s="87"/>
      <c r="Q196" s="87"/>
      <c r="R196" s="87"/>
      <c r="S196" s="87"/>
      <c r="T196" s="88"/>
      <c r="U196" s="34"/>
      <c r="V196" s="34"/>
      <c r="W196" s="34"/>
      <c r="X196" s="34"/>
      <c r="Y196" s="34"/>
      <c r="Z196" s="34"/>
      <c r="AA196" s="34"/>
      <c r="AB196" s="34"/>
      <c r="AC196" s="34"/>
      <c r="AD196" s="34"/>
      <c r="AE196" s="34"/>
      <c r="AT196" s="13" t="s">
        <v>340</v>
      </c>
      <c r="AU196" s="13" t="s">
        <v>76</v>
      </c>
    </row>
    <row r="197" s="10" customFormat="1">
      <c r="A197" s="10"/>
      <c r="B197" s="230"/>
      <c r="C197" s="231"/>
      <c r="D197" s="225" t="s">
        <v>203</v>
      </c>
      <c r="E197" s="232" t="s">
        <v>1</v>
      </c>
      <c r="F197" s="233" t="s">
        <v>1681</v>
      </c>
      <c r="G197" s="231"/>
      <c r="H197" s="234">
        <v>7.9000000000000004</v>
      </c>
      <c r="I197" s="235"/>
      <c r="J197" s="231"/>
      <c r="K197" s="231"/>
      <c r="L197" s="236"/>
      <c r="M197" s="267"/>
      <c r="N197" s="268"/>
      <c r="O197" s="268"/>
      <c r="P197" s="268"/>
      <c r="Q197" s="268"/>
      <c r="R197" s="268"/>
      <c r="S197" s="268"/>
      <c r="T197" s="269"/>
      <c r="U197" s="10"/>
      <c r="V197" s="10"/>
      <c r="W197" s="10"/>
      <c r="X197" s="10"/>
      <c r="Y197" s="10"/>
      <c r="Z197" s="10"/>
      <c r="AA197" s="10"/>
      <c r="AB197" s="10"/>
      <c r="AC197" s="10"/>
      <c r="AD197" s="10"/>
      <c r="AE197" s="10"/>
      <c r="AT197" s="240" t="s">
        <v>203</v>
      </c>
      <c r="AU197" s="240" t="s">
        <v>76</v>
      </c>
      <c r="AV197" s="10" t="s">
        <v>85</v>
      </c>
      <c r="AW197" s="10" t="s">
        <v>32</v>
      </c>
      <c r="AX197" s="10" t="s">
        <v>83</v>
      </c>
      <c r="AY197" s="240" t="s">
        <v>197</v>
      </c>
    </row>
    <row r="198" s="2" customFormat="1" ht="6.96" customHeight="1">
      <c r="A198" s="34"/>
      <c r="B198" s="62"/>
      <c r="C198" s="63"/>
      <c r="D198" s="63"/>
      <c r="E198" s="63"/>
      <c r="F198" s="63"/>
      <c r="G198" s="63"/>
      <c r="H198" s="63"/>
      <c r="I198" s="188"/>
      <c r="J198" s="63"/>
      <c r="K198" s="63"/>
      <c r="L198" s="40"/>
      <c r="M198" s="34"/>
      <c r="O198" s="34"/>
      <c r="P198" s="34"/>
      <c r="Q198" s="34"/>
      <c r="R198" s="34"/>
      <c r="S198" s="34"/>
      <c r="T198" s="34"/>
      <c r="U198" s="34"/>
      <c r="V198" s="34"/>
      <c r="W198" s="34"/>
      <c r="X198" s="34"/>
      <c r="Y198" s="34"/>
      <c r="Z198" s="34"/>
      <c r="AA198" s="34"/>
      <c r="AB198" s="34"/>
      <c r="AC198" s="34"/>
      <c r="AD198" s="34"/>
      <c r="AE198" s="34"/>
    </row>
  </sheetData>
  <sheetProtection sheet="1" autoFilter="0" formatColumns="0" formatRows="0" objects="1" scenarios="1" spinCount="100000" saltValue="3+wdayUTNTeXt66rHyqgXUywczqUdFM0wnYCcm887gjfUVLmZEChUYS4xP9Wd0Q76tayqIKkWKIm3Q0B0RgYPQ==" hashValue="obil/RjnHxJIlkgW+xGaDeiiR07i98zZpK8cas3jmxzawdSOAUlZm1W37uJ4NecBLELOi7el86cL/rS1zFR5Pw==" algorithmName="SHA-512" password="CC35"/>
  <autoFilter ref="C119:K197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08:H108"/>
    <mergeCell ref="E110:H110"/>
    <mergeCell ref="E112:H112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" style="1" customWidth="1"/>
    <col min="8" max="8" width="11.5" style="1" customWidth="1"/>
    <col min="9" max="9" width="20.16016" style="142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42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3" t="s">
        <v>139</v>
      </c>
    </row>
    <row r="3" s="1" customFormat="1" ht="6.96" customHeight="1">
      <c r="B3" s="143"/>
      <c r="C3" s="144"/>
      <c r="D3" s="144"/>
      <c r="E3" s="144"/>
      <c r="F3" s="144"/>
      <c r="G3" s="144"/>
      <c r="H3" s="144"/>
      <c r="I3" s="145"/>
      <c r="J3" s="144"/>
      <c r="K3" s="144"/>
      <c r="L3" s="16"/>
      <c r="AT3" s="13" t="s">
        <v>85</v>
      </c>
    </row>
    <row r="4" s="1" customFormat="1" ht="24.96" customHeight="1">
      <c r="B4" s="16"/>
      <c r="D4" s="146" t="s">
        <v>169</v>
      </c>
      <c r="I4" s="142"/>
      <c r="L4" s="16"/>
      <c r="M4" s="147" t="s">
        <v>10</v>
      </c>
      <c r="AT4" s="13" t="s">
        <v>4</v>
      </c>
    </row>
    <row r="5" s="1" customFormat="1" ht="6.96" customHeight="1">
      <c r="B5" s="16"/>
      <c r="I5" s="142"/>
      <c r="L5" s="16"/>
    </row>
    <row r="6" s="1" customFormat="1" ht="12" customHeight="1">
      <c r="B6" s="16"/>
      <c r="D6" s="148" t="s">
        <v>16</v>
      </c>
      <c r="I6" s="142"/>
      <c r="L6" s="16"/>
    </row>
    <row r="7" s="1" customFormat="1" ht="16.5" customHeight="1">
      <c r="B7" s="16"/>
      <c r="E7" s="149" t="str">
        <f>'Rekapitulace stavby'!K6</f>
        <v xml:space="preserve">Oprava kolejí a výhybek v uzlu Plzeň a na trati  Plzeň - Blatno</v>
      </c>
      <c r="F7" s="148"/>
      <c r="G7" s="148"/>
      <c r="H7" s="148"/>
      <c r="I7" s="142"/>
      <c r="L7" s="16"/>
    </row>
    <row r="8" s="1" customFormat="1" ht="12" customHeight="1">
      <c r="B8" s="16"/>
      <c r="D8" s="148" t="s">
        <v>170</v>
      </c>
      <c r="I8" s="142"/>
      <c r="L8" s="16"/>
    </row>
    <row r="9" s="2" customFormat="1" ht="16.5" customHeight="1">
      <c r="A9" s="34"/>
      <c r="B9" s="40"/>
      <c r="C9" s="34"/>
      <c r="D9" s="34"/>
      <c r="E9" s="149" t="s">
        <v>1462</v>
      </c>
      <c r="F9" s="34"/>
      <c r="G9" s="34"/>
      <c r="H9" s="34"/>
      <c r="I9" s="150"/>
      <c r="J9" s="34"/>
      <c r="K9" s="34"/>
      <c r="L9" s="59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 ht="12" customHeight="1">
      <c r="A10" s="34"/>
      <c r="B10" s="40"/>
      <c r="C10" s="34"/>
      <c r="D10" s="148" t="s">
        <v>172</v>
      </c>
      <c r="E10" s="34"/>
      <c r="F10" s="34"/>
      <c r="G10" s="34"/>
      <c r="H10" s="34"/>
      <c r="I10" s="150"/>
      <c r="J10" s="34"/>
      <c r="K10" s="34"/>
      <c r="L10" s="59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6.5" customHeight="1">
      <c r="A11" s="34"/>
      <c r="B11" s="40"/>
      <c r="C11" s="34"/>
      <c r="D11" s="34"/>
      <c r="E11" s="151" t="s">
        <v>1682</v>
      </c>
      <c r="F11" s="34"/>
      <c r="G11" s="34"/>
      <c r="H11" s="34"/>
      <c r="I11" s="150"/>
      <c r="J11" s="34"/>
      <c r="K11" s="34"/>
      <c r="L11" s="59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>
      <c r="A12" s="34"/>
      <c r="B12" s="40"/>
      <c r="C12" s="34"/>
      <c r="D12" s="34"/>
      <c r="E12" s="34"/>
      <c r="F12" s="34"/>
      <c r="G12" s="34"/>
      <c r="H12" s="34"/>
      <c r="I12" s="150"/>
      <c r="J12" s="34"/>
      <c r="K12" s="34"/>
      <c r="L12" s="59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2" customHeight="1">
      <c r="A13" s="34"/>
      <c r="B13" s="40"/>
      <c r="C13" s="34"/>
      <c r="D13" s="148" t="s">
        <v>18</v>
      </c>
      <c r="E13" s="34"/>
      <c r="F13" s="137" t="s">
        <v>1</v>
      </c>
      <c r="G13" s="34"/>
      <c r="H13" s="34"/>
      <c r="I13" s="152" t="s">
        <v>19</v>
      </c>
      <c r="J13" s="137" t="s">
        <v>1</v>
      </c>
      <c r="K13" s="34"/>
      <c r="L13" s="59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40"/>
      <c r="C14" s="34"/>
      <c r="D14" s="148" t="s">
        <v>20</v>
      </c>
      <c r="E14" s="34"/>
      <c r="F14" s="137" t="s">
        <v>21</v>
      </c>
      <c r="G14" s="34"/>
      <c r="H14" s="34"/>
      <c r="I14" s="152" t="s">
        <v>22</v>
      </c>
      <c r="J14" s="153" t="str">
        <f>'Rekapitulace stavby'!AN8</f>
        <v>8. 1. 2020</v>
      </c>
      <c r="K14" s="34"/>
      <c r="L14" s="59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0.8" customHeight="1">
      <c r="A15" s="34"/>
      <c r="B15" s="40"/>
      <c r="C15" s="34"/>
      <c r="D15" s="34"/>
      <c r="E15" s="34"/>
      <c r="F15" s="34"/>
      <c r="G15" s="34"/>
      <c r="H15" s="34"/>
      <c r="I15" s="150"/>
      <c r="J15" s="34"/>
      <c r="K15" s="34"/>
      <c r="L15" s="59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12" customHeight="1">
      <c r="A16" s="34"/>
      <c r="B16" s="40"/>
      <c r="C16" s="34"/>
      <c r="D16" s="148" t="s">
        <v>24</v>
      </c>
      <c r="E16" s="34"/>
      <c r="F16" s="34"/>
      <c r="G16" s="34"/>
      <c r="H16" s="34"/>
      <c r="I16" s="152" t="s">
        <v>25</v>
      </c>
      <c r="J16" s="137" t="s">
        <v>1</v>
      </c>
      <c r="K16" s="34"/>
      <c r="L16" s="59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8" customHeight="1">
      <c r="A17" s="34"/>
      <c r="B17" s="40"/>
      <c r="C17" s="34"/>
      <c r="D17" s="34"/>
      <c r="E17" s="137" t="s">
        <v>26</v>
      </c>
      <c r="F17" s="34"/>
      <c r="G17" s="34"/>
      <c r="H17" s="34"/>
      <c r="I17" s="152" t="s">
        <v>27</v>
      </c>
      <c r="J17" s="137" t="s">
        <v>1</v>
      </c>
      <c r="K17" s="34"/>
      <c r="L17" s="59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6.96" customHeight="1">
      <c r="A18" s="34"/>
      <c r="B18" s="40"/>
      <c r="C18" s="34"/>
      <c r="D18" s="34"/>
      <c r="E18" s="34"/>
      <c r="F18" s="34"/>
      <c r="G18" s="34"/>
      <c r="H18" s="34"/>
      <c r="I18" s="150"/>
      <c r="J18" s="34"/>
      <c r="K18" s="34"/>
      <c r="L18" s="59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12" customHeight="1">
      <c r="A19" s="34"/>
      <c r="B19" s="40"/>
      <c r="C19" s="34"/>
      <c r="D19" s="148" t="s">
        <v>28</v>
      </c>
      <c r="E19" s="34"/>
      <c r="F19" s="34"/>
      <c r="G19" s="34"/>
      <c r="H19" s="34"/>
      <c r="I19" s="152" t="s">
        <v>25</v>
      </c>
      <c r="J19" s="29" t="str">
        <f>'Rekapitulace stavby'!AN13</f>
        <v>Vyplň údaj</v>
      </c>
      <c r="K19" s="34"/>
      <c r="L19" s="59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8" customHeight="1">
      <c r="A20" s="34"/>
      <c r="B20" s="40"/>
      <c r="C20" s="34"/>
      <c r="D20" s="34"/>
      <c r="E20" s="29" t="str">
        <f>'Rekapitulace stavby'!E14</f>
        <v>Vyplň údaj</v>
      </c>
      <c r="F20" s="137"/>
      <c r="G20" s="137"/>
      <c r="H20" s="137"/>
      <c r="I20" s="152" t="s">
        <v>27</v>
      </c>
      <c r="J20" s="29" t="str">
        <f>'Rekapitulace stavby'!AN14</f>
        <v>Vyplň údaj</v>
      </c>
      <c r="K20" s="34"/>
      <c r="L20" s="59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6.96" customHeight="1">
      <c r="A21" s="34"/>
      <c r="B21" s="40"/>
      <c r="C21" s="34"/>
      <c r="D21" s="34"/>
      <c r="E21" s="34"/>
      <c r="F21" s="34"/>
      <c r="G21" s="34"/>
      <c r="H21" s="34"/>
      <c r="I21" s="150"/>
      <c r="J21" s="34"/>
      <c r="K21" s="34"/>
      <c r="L21" s="59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12" customHeight="1">
      <c r="A22" s="34"/>
      <c r="B22" s="40"/>
      <c r="C22" s="34"/>
      <c r="D22" s="148" t="s">
        <v>30</v>
      </c>
      <c r="E22" s="34"/>
      <c r="F22" s="34"/>
      <c r="G22" s="34"/>
      <c r="H22" s="34"/>
      <c r="I22" s="152" t="s">
        <v>25</v>
      </c>
      <c r="J22" s="137" t="str">
        <f>IF('Rekapitulace stavby'!AN16="","",'Rekapitulace stavby'!AN16)</f>
        <v/>
      </c>
      <c r="K22" s="34"/>
      <c r="L22" s="59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8" customHeight="1">
      <c r="A23" s="34"/>
      <c r="B23" s="40"/>
      <c r="C23" s="34"/>
      <c r="D23" s="34"/>
      <c r="E23" s="137" t="str">
        <f>IF('Rekapitulace stavby'!E17="","",'Rekapitulace stavby'!E17)</f>
        <v xml:space="preserve"> </v>
      </c>
      <c r="F23" s="34"/>
      <c r="G23" s="34"/>
      <c r="H23" s="34"/>
      <c r="I23" s="152" t="s">
        <v>27</v>
      </c>
      <c r="J23" s="137" t="str">
        <f>IF('Rekapitulace stavby'!AN17="","",'Rekapitulace stavby'!AN17)</f>
        <v/>
      </c>
      <c r="K23" s="34"/>
      <c r="L23" s="59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6.96" customHeight="1">
      <c r="A24" s="34"/>
      <c r="B24" s="40"/>
      <c r="C24" s="34"/>
      <c r="D24" s="34"/>
      <c r="E24" s="34"/>
      <c r="F24" s="34"/>
      <c r="G24" s="34"/>
      <c r="H24" s="34"/>
      <c r="I24" s="150"/>
      <c r="J24" s="34"/>
      <c r="K24" s="34"/>
      <c r="L24" s="59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12" customHeight="1">
      <c r="A25" s="34"/>
      <c r="B25" s="40"/>
      <c r="C25" s="34"/>
      <c r="D25" s="148" t="s">
        <v>33</v>
      </c>
      <c r="E25" s="34"/>
      <c r="F25" s="34"/>
      <c r="G25" s="34"/>
      <c r="H25" s="34"/>
      <c r="I25" s="152" t="s">
        <v>25</v>
      </c>
      <c r="J25" s="137" t="s">
        <v>1</v>
      </c>
      <c r="K25" s="34"/>
      <c r="L25" s="59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8" customHeight="1">
      <c r="A26" s="34"/>
      <c r="B26" s="40"/>
      <c r="C26" s="34"/>
      <c r="D26" s="34"/>
      <c r="E26" s="137" t="s">
        <v>34</v>
      </c>
      <c r="F26" s="34"/>
      <c r="G26" s="34"/>
      <c r="H26" s="34"/>
      <c r="I26" s="152" t="s">
        <v>27</v>
      </c>
      <c r="J26" s="137" t="s">
        <v>1</v>
      </c>
      <c r="K26" s="34"/>
      <c r="L26" s="59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2" customFormat="1" ht="6.96" customHeight="1">
      <c r="A27" s="34"/>
      <c r="B27" s="40"/>
      <c r="C27" s="34"/>
      <c r="D27" s="34"/>
      <c r="E27" s="34"/>
      <c r="F27" s="34"/>
      <c r="G27" s="34"/>
      <c r="H27" s="34"/>
      <c r="I27" s="150"/>
      <c r="J27" s="34"/>
      <c r="K27" s="34"/>
      <c r="L27" s="59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="2" customFormat="1" ht="12" customHeight="1">
      <c r="A28" s="34"/>
      <c r="B28" s="40"/>
      <c r="C28" s="34"/>
      <c r="D28" s="148" t="s">
        <v>35</v>
      </c>
      <c r="E28" s="34"/>
      <c r="F28" s="34"/>
      <c r="G28" s="34"/>
      <c r="H28" s="34"/>
      <c r="I28" s="150"/>
      <c r="J28" s="34"/>
      <c r="K28" s="34"/>
      <c r="L28" s="59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8" customFormat="1" ht="16.5" customHeight="1">
      <c r="A29" s="154"/>
      <c r="B29" s="155"/>
      <c r="C29" s="154"/>
      <c r="D29" s="154"/>
      <c r="E29" s="156" t="s">
        <v>1</v>
      </c>
      <c r="F29" s="156"/>
      <c r="G29" s="156"/>
      <c r="H29" s="156"/>
      <c r="I29" s="157"/>
      <c r="J29" s="154"/>
      <c r="K29" s="154"/>
      <c r="L29" s="158"/>
      <c r="S29" s="154"/>
      <c r="T29" s="154"/>
      <c r="U29" s="154"/>
      <c r="V29" s="154"/>
      <c r="W29" s="154"/>
      <c r="X29" s="154"/>
      <c r="Y29" s="154"/>
      <c r="Z29" s="154"/>
      <c r="AA29" s="154"/>
      <c r="AB29" s="154"/>
      <c r="AC29" s="154"/>
      <c r="AD29" s="154"/>
      <c r="AE29" s="154"/>
    </row>
    <row r="30" s="2" customFormat="1" ht="6.96" customHeight="1">
      <c r="A30" s="34"/>
      <c r="B30" s="40"/>
      <c r="C30" s="34"/>
      <c r="D30" s="34"/>
      <c r="E30" s="34"/>
      <c r="F30" s="34"/>
      <c r="G30" s="34"/>
      <c r="H30" s="34"/>
      <c r="I30" s="150"/>
      <c r="J30" s="34"/>
      <c r="K30" s="34"/>
      <c r="L30" s="59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40"/>
      <c r="C31" s="34"/>
      <c r="D31" s="159"/>
      <c r="E31" s="159"/>
      <c r="F31" s="159"/>
      <c r="G31" s="159"/>
      <c r="H31" s="159"/>
      <c r="I31" s="160"/>
      <c r="J31" s="159"/>
      <c r="K31" s="159"/>
      <c r="L31" s="59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25.44" customHeight="1">
      <c r="A32" s="34"/>
      <c r="B32" s="40"/>
      <c r="C32" s="34"/>
      <c r="D32" s="161" t="s">
        <v>36</v>
      </c>
      <c r="E32" s="34"/>
      <c r="F32" s="34"/>
      <c r="G32" s="34"/>
      <c r="H32" s="34"/>
      <c r="I32" s="150"/>
      <c r="J32" s="162">
        <f>ROUND(J120, 2)</f>
        <v>0</v>
      </c>
      <c r="K32" s="34"/>
      <c r="L32" s="59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6.96" customHeight="1">
      <c r="A33" s="34"/>
      <c r="B33" s="40"/>
      <c r="C33" s="34"/>
      <c r="D33" s="159"/>
      <c r="E33" s="159"/>
      <c r="F33" s="159"/>
      <c r="G33" s="159"/>
      <c r="H33" s="159"/>
      <c r="I33" s="160"/>
      <c r="J33" s="159"/>
      <c r="K33" s="159"/>
      <c r="L33" s="59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40"/>
      <c r="C34" s="34"/>
      <c r="D34" s="34"/>
      <c r="E34" s="34"/>
      <c r="F34" s="163" t="s">
        <v>38</v>
      </c>
      <c r="G34" s="34"/>
      <c r="H34" s="34"/>
      <c r="I34" s="164" t="s">
        <v>37</v>
      </c>
      <c r="J34" s="163" t="s">
        <v>39</v>
      </c>
      <c r="K34" s="34"/>
      <c r="L34" s="59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="2" customFormat="1" ht="14.4" customHeight="1">
      <c r="A35" s="34"/>
      <c r="B35" s="40"/>
      <c r="C35" s="34"/>
      <c r="D35" s="165" t="s">
        <v>40</v>
      </c>
      <c r="E35" s="148" t="s">
        <v>41</v>
      </c>
      <c r="F35" s="166">
        <f>ROUND((SUM(BE120:BE138)),  2)</f>
        <v>0</v>
      </c>
      <c r="G35" s="34"/>
      <c r="H35" s="34"/>
      <c r="I35" s="167">
        <v>0.20999999999999999</v>
      </c>
      <c r="J35" s="166">
        <f>ROUND(((SUM(BE120:BE138))*I35),  2)</f>
        <v>0</v>
      </c>
      <c r="K35" s="34"/>
      <c r="L35" s="59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="2" customFormat="1" ht="14.4" customHeight="1">
      <c r="A36" s="34"/>
      <c r="B36" s="40"/>
      <c r="C36" s="34"/>
      <c r="D36" s="34"/>
      <c r="E36" s="148" t="s">
        <v>42</v>
      </c>
      <c r="F36" s="166">
        <f>ROUND((SUM(BF120:BF138)),  2)</f>
        <v>0</v>
      </c>
      <c r="G36" s="34"/>
      <c r="H36" s="34"/>
      <c r="I36" s="167">
        <v>0.14999999999999999</v>
      </c>
      <c r="J36" s="166">
        <f>ROUND(((SUM(BF120:BF138))*I36),  2)</f>
        <v>0</v>
      </c>
      <c r="K36" s="34"/>
      <c r="L36" s="59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40"/>
      <c r="C37" s="34"/>
      <c r="D37" s="34"/>
      <c r="E37" s="148" t="s">
        <v>43</v>
      </c>
      <c r="F37" s="166">
        <f>ROUND((SUM(BG120:BG138)),  2)</f>
        <v>0</v>
      </c>
      <c r="G37" s="34"/>
      <c r="H37" s="34"/>
      <c r="I37" s="167">
        <v>0.20999999999999999</v>
      </c>
      <c r="J37" s="166">
        <f>0</f>
        <v>0</v>
      </c>
      <c r="K37" s="34"/>
      <c r="L37" s="59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hidden="1" s="2" customFormat="1" ht="14.4" customHeight="1">
      <c r="A38" s="34"/>
      <c r="B38" s="40"/>
      <c r="C38" s="34"/>
      <c r="D38" s="34"/>
      <c r="E38" s="148" t="s">
        <v>44</v>
      </c>
      <c r="F38" s="166">
        <f>ROUND((SUM(BH120:BH138)),  2)</f>
        <v>0</v>
      </c>
      <c r="G38" s="34"/>
      <c r="H38" s="34"/>
      <c r="I38" s="167">
        <v>0.14999999999999999</v>
      </c>
      <c r="J38" s="166">
        <f>0</f>
        <v>0</v>
      </c>
      <c r="K38" s="34"/>
      <c r="L38" s="59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hidden="1" s="2" customFormat="1" ht="14.4" customHeight="1">
      <c r="A39" s="34"/>
      <c r="B39" s="40"/>
      <c r="C39" s="34"/>
      <c r="D39" s="34"/>
      <c r="E39" s="148" t="s">
        <v>45</v>
      </c>
      <c r="F39" s="166">
        <f>ROUND((SUM(BI120:BI138)),  2)</f>
        <v>0</v>
      </c>
      <c r="G39" s="34"/>
      <c r="H39" s="34"/>
      <c r="I39" s="167">
        <v>0</v>
      </c>
      <c r="J39" s="166">
        <f>0</f>
        <v>0</v>
      </c>
      <c r="K39" s="34"/>
      <c r="L39" s="59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6.96" customHeight="1">
      <c r="A40" s="34"/>
      <c r="B40" s="40"/>
      <c r="C40" s="34"/>
      <c r="D40" s="34"/>
      <c r="E40" s="34"/>
      <c r="F40" s="34"/>
      <c r="G40" s="34"/>
      <c r="H40" s="34"/>
      <c r="I40" s="150"/>
      <c r="J40" s="34"/>
      <c r="K40" s="34"/>
      <c r="L40" s="59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2" customFormat="1" ht="25.44" customHeight="1">
      <c r="A41" s="34"/>
      <c r="B41" s="40"/>
      <c r="C41" s="168"/>
      <c r="D41" s="169" t="s">
        <v>46</v>
      </c>
      <c r="E41" s="170"/>
      <c r="F41" s="170"/>
      <c r="G41" s="171" t="s">
        <v>47</v>
      </c>
      <c r="H41" s="172" t="s">
        <v>48</v>
      </c>
      <c r="I41" s="173"/>
      <c r="J41" s="174">
        <f>SUM(J32:J39)</f>
        <v>0</v>
      </c>
      <c r="K41" s="175"/>
      <c r="L41" s="59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="2" customFormat="1" ht="14.4" customHeight="1">
      <c r="A42" s="34"/>
      <c r="B42" s="40"/>
      <c r="C42" s="34"/>
      <c r="D42" s="34"/>
      <c r="E42" s="34"/>
      <c r="F42" s="34"/>
      <c r="G42" s="34"/>
      <c r="H42" s="34"/>
      <c r="I42" s="150"/>
      <c r="J42" s="34"/>
      <c r="K42" s="34"/>
      <c r="L42" s="59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="1" customFormat="1" ht="14.4" customHeight="1">
      <c r="B43" s="16"/>
      <c r="I43" s="142"/>
      <c r="L43" s="16"/>
    </row>
    <row r="44" s="1" customFormat="1" ht="14.4" customHeight="1">
      <c r="B44" s="16"/>
      <c r="I44" s="142"/>
      <c r="L44" s="16"/>
    </row>
    <row r="45" s="1" customFormat="1" ht="14.4" customHeight="1">
      <c r="B45" s="16"/>
      <c r="I45" s="142"/>
      <c r="L45" s="16"/>
    </row>
    <row r="46" s="1" customFormat="1" ht="14.4" customHeight="1">
      <c r="B46" s="16"/>
      <c r="I46" s="142"/>
      <c r="L46" s="16"/>
    </row>
    <row r="47" s="1" customFormat="1" ht="14.4" customHeight="1">
      <c r="B47" s="16"/>
      <c r="I47" s="142"/>
      <c r="L47" s="16"/>
    </row>
    <row r="48" s="1" customFormat="1" ht="14.4" customHeight="1">
      <c r="B48" s="16"/>
      <c r="I48" s="142"/>
      <c r="L48" s="16"/>
    </row>
    <row r="49" s="1" customFormat="1" ht="14.4" customHeight="1">
      <c r="B49" s="16"/>
      <c r="I49" s="142"/>
      <c r="L49" s="16"/>
    </row>
    <row r="50" s="2" customFormat="1" ht="14.4" customHeight="1">
      <c r="B50" s="59"/>
      <c r="D50" s="176" t="s">
        <v>49</v>
      </c>
      <c r="E50" s="177"/>
      <c r="F50" s="177"/>
      <c r="G50" s="176" t="s">
        <v>50</v>
      </c>
      <c r="H50" s="177"/>
      <c r="I50" s="178"/>
      <c r="J50" s="177"/>
      <c r="K50" s="177"/>
      <c r="L50" s="59"/>
    </row>
    <row r="51">
      <c r="B51" s="16"/>
      <c r="L51" s="16"/>
    </row>
    <row r="52">
      <c r="B52" s="16"/>
      <c r="L52" s="16"/>
    </row>
    <row r="53">
      <c r="B53" s="16"/>
      <c r="L53" s="16"/>
    </row>
    <row r="54">
      <c r="B54" s="16"/>
      <c r="L54" s="16"/>
    </row>
    <row r="55">
      <c r="B55" s="16"/>
      <c r="L55" s="16"/>
    </row>
    <row r="56">
      <c r="B56" s="16"/>
      <c r="L56" s="16"/>
    </row>
    <row r="57">
      <c r="B57" s="16"/>
      <c r="L57" s="16"/>
    </row>
    <row r="58">
      <c r="B58" s="16"/>
      <c r="L58" s="16"/>
    </row>
    <row r="59">
      <c r="B59" s="16"/>
      <c r="L59" s="16"/>
    </row>
    <row r="60">
      <c r="B60" s="16"/>
      <c r="L60" s="16"/>
    </row>
    <row r="61" s="2" customFormat="1">
      <c r="A61" s="34"/>
      <c r="B61" s="40"/>
      <c r="C61" s="34"/>
      <c r="D61" s="179" t="s">
        <v>51</v>
      </c>
      <c r="E61" s="180"/>
      <c r="F61" s="181" t="s">
        <v>52</v>
      </c>
      <c r="G61" s="179" t="s">
        <v>51</v>
      </c>
      <c r="H61" s="180"/>
      <c r="I61" s="182"/>
      <c r="J61" s="183" t="s">
        <v>52</v>
      </c>
      <c r="K61" s="180"/>
      <c r="L61" s="59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6"/>
      <c r="L62" s="16"/>
    </row>
    <row r="63">
      <c r="B63" s="16"/>
      <c r="L63" s="16"/>
    </row>
    <row r="64">
      <c r="B64" s="16"/>
      <c r="L64" s="16"/>
    </row>
    <row r="65" s="2" customFormat="1">
      <c r="A65" s="34"/>
      <c r="B65" s="40"/>
      <c r="C65" s="34"/>
      <c r="D65" s="176" t="s">
        <v>53</v>
      </c>
      <c r="E65" s="184"/>
      <c r="F65" s="184"/>
      <c r="G65" s="176" t="s">
        <v>54</v>
      </c>
      <c r="H65" s="184"/>
      <c r="I65" s="185"/>
      <c r="J65" s="184"/>
      <c r="K65" s="184"/>
      <c r="L65" s="59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6"/>
      <c r="L66" s="16"/>
    </row>
    <row r="67">
      <c r="B67" s="16"/>
      <c r="L67" s="16"/>
    </row>
    <row r="68">
      <c r="B68" s="16"/>
      <c r="L68" s="16"/>
    </row>
    <row r="69">
      <c r="B69" s="16"/>
      <c r="L69" s="16"/>
    </row>
    <row r="70">
      <c r="B70" s="16"/>
      <c r="L70" s="16"/>
    </row>
    <row r="71">
      <c r="B71" s="16"/>
      <c r="L71" s="16"/>
    </row>
    <row r="72">
      <c r="B72" s="16"/>
      <c r="L72" s="16"/>
    </row>
    <row r="73">
      <c r="B73" s="16"/>
      <c r="L73" s="16"/>
    </row>
    <row r="74">
      <c r="B74" s="16"/>
      <c r="L74" s="16"/>
    </row>
    <row r="75">
      <c r="B75" s="16"/>
      <c r="L75" s="16"/>
    </row>
    <row r="76" s="2" customFormat="1">
      <c r="A76" s="34"/>
      <c r="B76" s="40"/>
      <c r="C76" s="34"/>
      <c r="D76" s="179" t="s">
        <v>51</v>
      </c>
      <c r="E76" s="180"/>
      <c r="F76" s="181" t="s">
        <v>52</v>
      </c>
      <c r="G76" s="179" t="s">
        <v>51</v>
      </c>
      <c r="H76" s="180"/>
      <c r="I76" s="182"/>
      <c r="J76" s="183" t="s">
        <v>52</v>
      </c>
      <c r="K76" s="180"/>
      <c r="L76" s="59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186"/>
      <c r="C77" s="187"/>
      <c r="D77" s="187"/>
      <c r="E77" s="187"/>
      <c r="F77" s="187"/>
      <c r="G77" s="187"/>
      <c r="H77" s="187"/>
      <c r="I77" s="188"/>
      <c r="J77" s="187"/>
      <c r="K77" s="187"/>
      <c r="L77" s="59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189"/>
      <c r="C81" s="190"/>
      <c r="D81" s="190"/>
      <c r="E81" s="190"/>
      <c r="F81" s="190"/>
      <c r="G81" s="190"/>
      <c r="H81" s="190"/>
      <c r="I81" s="191"/>
      <c r="J81" s="190"/>
      <c r="K81" s="190"/>
      <c r="L81" s="59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174</v>
      </c>
      <c r="D82" s="36"/>
      <c r="E82" s="36"/>
      <c r="F82" s="36"/>
      <c r="G82" s="36"/>
      <c r="H82" s="36"/>
      <c r="I82" s="150"/>
      <c r="J82" s="36"/>
      <c r="K82" s="36"/>
      <c r="L82" s="59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6"/>
      <c r="D83" s="36"/>
      <c r="E83" s="36"/>
      <c r="F83" s="36"/>
      <c r="G83" s="36"/>
      <c r="H83" s="36"/>
      <c r="I83" s="150"/>
      <c r="J83" s="36"/>
      <c r="K83" s="36"/>
      <c r="L83" s="59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16</v>
      </c>
      <c r="D84" s="36"/>
      <c r="E84" s="36"/>
      <c r="F84" s="36"/>
      <c r="G84" s="36"/>
      <c r="H84" s="36"/>
      <c r="I84" s="150"/>
      <c r="J84" s="36"/>
      <c r="K84" s="36"/>
      <c r="L84" s="59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16.5" customHeight="1">
      <c r="A85" s="34"/>
      <c r="B85" s="35"/>
      <c r="C85" s="36"/>
      <c r="D85" s="36"/>
      <c r="E85" s="192" t="str">
        <f>E7</f>
        <v xml:space="preserve">Oprava kolejí a výhybek v uzlu Plzeň a na trati  Plzeň - Blatno</v>
      </c>
      <c r="F85" s="28"/>
      <c r="G85" s="28"/>
      <c r="H85" s="28"/>
      <c r="I85" s="150"/>
      <c r="J85" s="36"/>
      <c r="K85" s="36"/>
      <c r="L85" s="59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1" customFormat="1" ht="12" customHeight="1">
      <c r="B86" s="17"/>
      <c r="C86" s="28" t="s">
        <v>170</v>
      </c>
      <c r="D86" s="18"/>
      <c r="E86" s="18"/>
      <c r="F86" s="18"/>
      <c r="G86" s="18"/>
      <c r="H86" s="18"/>
      <c r="I86" s="142"/>
      <c r="J86" s="18"/>
      <c r="K86" s="18"/>
      <c r="L86" s="16"/>
    </row>
    <row r="87" s="2" customFormat="1" ht="16.5" customHeight="1">
      <c r="A87" s="34"/>
      <c r="B87" s="35"/>
      <c r="C87" s="36"/>
      <c r="D87" s="36"/>
      <c r="E87" s="192" t="s">
        <v>1462</v>
      </c>
      <c r="F87" s="36"/>
      <c r="G87" s="36"/>
      <c r="H87" s="36"/>
      <c r="I87" s="150"/>
      <c r="J87" s="36"/>
      <c r="K87" s="36"/>
      <c r="L87" s="59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12" customHeight="1">
      <c r="A88" s="34"/>
      <c r="B88" s="35"/>
      <c r="C88" s="28" t="s">
        <v>172</v>
      </c>
      <c r="D88" s="36"/>
      <c r="E88" s="36"/>
      <c r="F88" s="36"/>
      <c r="G88" s="36"/>
      <c r="H88" s="36"/>
      <c r="I88" s="150"/>
      <c r="J88" s="36"/>
      <c r="K88" s="36"/>
      <c r="L88" s="59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6.5" customHeight="1">
      <c r="A89" s="34"/>
      <c r="B89" s="35"/>
      <c r="C89" s="36"/>
      <c r="D89" s="36"/>
      <c r="E89" s="72" t="str">
        <f>E11</f>
        <v>SO 4.3 - Materiál objednatele</v>
      </c>
      <c r="F89" s="36"/>
      <c r="G89" s="36"/>
      <c r="H89" s="36"/>
      <c r="I89" s="150"/>
      <c r="J89" s="36"/>
      <c r="K89" s="36"/>
      <c r="L89" s="59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6"/>
      <c r="D90" s="36"/>
      <c r="E90" s="36"/>
      <c r="F90" s="36"/>
      <c r="G90" s="36"/>
      <c r="H90" s="36"/>
      <c r="I90" s="150"/>
      <c r="J90" s="36"/>
      <c r="K90" s="36"/>
      <c r="L90" s="59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2" customHeight="1">
      <c r="A91" s="34"/>
      <c r="B91" s="35"/>
      <c r="C91" s="28" t="s">
        <v>20</v>
      </c>
      <c r="D91" s="36"/>
      <c r="E91" s="36"/>
      <c r="F91" s="23" t="str">
        <f>F14</f>
        <v>TO Plzeň, TO Třemošná</v>
      </c>
      <c r="G91" s="36"/>
      <c r="H91" s="36"/>
      <c r="I91" s="152" t="s">
        <v>22</v>
      </c>
      <c r="J91" s="75" t="str">
        <f>IF(J14="","",J14)</f>
        <v>8. 1. 2020</v>
      </c>
      <c r="K91" s="36"/>
      <c r="L91" s="59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6.96" customHeight="1">
      <c r="A92" s="34"/>
      <c r="B92" s="35"/>
      <c r="C92" s="36"/>
      <c r="D92" s="36"/>
      <c r="E92" s="36"/>
      <c r="F92" s="36"/>
      <c r="G92" s="36"/>
      <c r="H92" s="36"/>
      <c r="I92" s="150"/>
      <c r="J92" s="36"/>
      <c r="K92" s="36"/>
      <c r="L92" s="59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5.15" customHeight="1">
      <c r="A93" s="34"/>
      <c r="B93" s="35"/>
      <c r="C93" s="28" t="s">
        <v>24</v>
      </c>
      <c r="D93" s="36"/>
      <c r="E93" s="36"/>
      <c r="F93" s="23" t="str">
        <f>E17</f>
        <v xml:space="preserve">Správa železnic s.o. -  OŘ Plzeň</v>
      </c>
      <c r="G93" s="36"/>
      <c r="H93" s="36"/>
      <c r="I93" s="152" t="s">
        <v>30</v>
      </c>
      <c r="J93" s="32" t="str">
        <f>E23</f>
        <v xml:space="preserve"> </v>
      </c>
      <c r="K93" s="36"/>
      <c r="L93" s="59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15.15" customHeight="1">
      <c r="A94" s="34"/>
      <c r="B94" s="35"/>
      <c r="C94" s="28" t="s">
        <v>28</v>
      </c>
      <c r="D94" s="36"/>
      <c r="E94" s="36"/>
      <c r="F94" s="23" t="str">
        <f>IF(E20="","",E20)</f>
        <v>Vyplň údaj</v>
      </c>
      <c r="G94" s="36"/>
      <c r="H94" s="36"/>
      <c r="I94" s="152" t="s">
        <v>33</v>
      </c>
      <c r="J94" s="32" t="str">
        <f>E26</f>
        <v>Jung</v>
      </c>
      <c r="K94" s="36"/>
      <c r="L94" s="59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6"/>
      <c r="D95" s="36"/>
      <c r="E95" s="36"/>
      <c r="F95" s="36"/>
      <c r="G95" s="36"/>
      <c r="H95" s="36"/>
      <c r="I95" s="150"/>
      <c r="J95" s="36"/>
      <c r="K95" s="36"/>
      <c r="L95" s="59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9.28" customHeight="1">
      <c r="A96" s="34"/>
      <c r="B96" s="35"/>
      <c r="C96" s="193" t="s">
        <v>175</v>
      </c>
      <c r="D96" s="194"/>
      <c r="E96" s="194"/>
      <c r="F96" s="194"/>
      <c r="G96" s="194"/>
      <c r="H96" s="194"/>
      <c r="I96" s="195"/>
      <c r="J96" s="196" t="s">
        <v>176</v>
      </c>
      <c r="K96" s="194"/>
      <c r="L96" s="59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="2" customFormat="1" ht="10.32" customHeight="1">
      <c r="A97" s="34"/>
      <c r="B97" s="35"/>
      <c r="C97" s="36"/>
      <c r="D97" s="36"/>
      <c r="E97" s="36"/>
      <c r="F97" s="36"/>
      <c r="G97" s="36"/>
      <c r="H97" s="36"/>
      <c r="I97" s="150"/>
      <c r="J97" s="36"/>
      <c r="K97" s="36"/>
      <c r="L97" s="59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="2" customFormat="1" ht="22.8" customHeight="1">
      <c r="A98" s="34"/>
      <c r="B98" s="35"/>
      <c r="C98" s="197" t="s">
        <v>177</v>
      </c>
      <c r="D98" s="36"/>
      <c r="E98" s="36"/>
      <c r="F98" s="36"/>
      <c r="G98" s="36"/>
      <c r="H98" s="36"/>
      <c r="I98" s="150"/>
      <c r="J98" s="106">
        <f>J120</f>
        <v>0</v>
      </c>
      <c r="K98" s="36"/>
      <c r="L98" s="59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U98" s="13" t="s">
        <v>178</v>
      </c>
    </row>
    <row r="99" s="2" customFormat="1" ht="21.84" customHeight="1">
      <c r="A99" s="34"/>
      <c r="B99" s="35"/>
      <c r="C99" s="36"/>
      <c r="D99" s="36"/>
      <c r="E99" s="36"/>
      <c r="F99" s="36"/>
      <c r="G99" s="36"/>
      <c r="H99" s="36"/>
      <c r="I99" s="150"/>
      <c r="J99" s="36"/>
      <c r="K99" s="36"/>
      <c r="L99" s="59"/>
      <c r="S99" s="34"/>
      <c r="T99" s="34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</row>
    <row r="100" s="2" customFormat="1" ht="6.96" customHeight="1">
      <c r="A100" s="34"/>
      <c r="B100" s="62"/>
      <c r="C100" s="63"/>
      <c r="D100" s="63"/>
      <c r="E100" s="63"/>
      <c r="F100" s="63"/>
      <c r="G100" s="63"/>
      <c r="H100" s="63"/>
      <c r="I100" s="188"/>
      <c r="J100" s="63"/>
      <c r="K100" s="63"/>
      <c r="L100" s="59"/>
      <c r="S100" s="34"/>
      <c r="T100" s="34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</row>
    <row r="104" s="2" customFormat="1" ht="6.96" customHeight="1">
      <c r="A104" s="34"/>
      <c r="B104" s="64"/>
      <c r="C104" s="65"/>
      <c r="D104" s="65"/>
      <c r="E104" s="65"/>
      <c r="F104" s="65"/>
      <c r="G104" s="65"/>
      <c r="H104" s="65"/>
      <c r="I104" s="191"/>
      <c r="J104" s="65"/>
      <c r="K104" s="65"/>
      <c r="L104" s="59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5" s="2" customFormat="1" ht="24.96" customHeight="1">
      <c r="A105" s="34"/>
      <c r="B105" s="35"/>
      <c r="C105" s="19" t="s">
        <v>179</v>
      </c>
      <c r="D105" s="36"/>
      <c r="E105" s="36"/>
      <c r="F105" s="36"/>
      <c r="G105" s="36"/>
      <c r="H105" s="36"/>
      <c r="I105" s="150"/>
      <c r="J105" s="36"/>
      <c r="K105" s="36"/>
      <c r="L105" s="59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="2" customFormat="1" ht="6.96" customHeight="1">
      <c r="A106" s="34"/>
      <c r="B106" s="35"/>
      <c r="C106" s="36"/>
      <c r="D106" s="36"/>
      <c r="E106" s="36"/>
      <c r="F106" s="36"/>
      <c r="G106" s="36"/>
      <c r="H106" s="36"/>
      <c r="I106" s="150"/>
      <c r="J106" s="36"/>
      <c r="K106" s="36"/>
      <c r="L106" s="59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="2" customFormat="1" ht="12" customHeight="1">
      <c r="A107" s="34"/>
      <c r="B107" s="35"/>
      <c r="C107" s="28" t="s">
        <v>16</v>
      </c>
      <c r="D107" s="36"/>
      <c r="E107" s="36"/>
      <c r="F107" s="36"/>
      <c r="G107" s="36"/>
      <c r="H107" s="36"/>
      <c r="I107" s="150"/>
      <c r="J107" s="36"/>
      <c r="K107" s="36"/>
      <c r="L107" s="59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="2" customFormat="1" ht="16.5" customHeight="1">
      <c r="A108" s="34"/>
      <c r="B108" s="35"/>
      <c r="C108" s="36"/>
      <c r="D108" s="36"/>
      <c r="E108" s="192" t="str">
        <f>E7</f>
        <v xml:space="preserve">Oprava kolejí a výhybek v uzlu Plzeň a na trati  Plzeň - Blatno</v>
      </c>
      <c r="F108" s="28"/>
      <c r="G108" s="28"/>
      <c r="H108" s="28"/>
      <c r="I108" s="150"/>
      <c r="J108" s="36"/>
      <c r="K108" s="36"/>
      <c r="L108" s="59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="1" customFormat="1" ht="12" customHeight="1">
      <c r="B109" s="17"/>
      <c r="C109" s="28" t="s">
        <v>170</v>
      </c>
      <c r="D109" s="18"/>
      <c r="E109" s="18"/>
      <c r="F109" s="18"/>
      <c r="G109" s="18"/>
      <c r="H109" s="18"/>
      <c r="I109" s="142"/>
      <c r="J109" s="18"/>
      <c r="K109" s="18"/>
      <c r="L109" s="16"/>
    </row>
    <row r="110" s="2" customFormat="1" ht="16.5" customHeight="1">
      <c r="A110" s="34"/>
      <c r="B110" s="35"/>
      <c r="C110" s="36"/>
      <c r="D110" s="36"/>
      <c r="E110" s="192" t="s">
        <v>1462</v>
      </c>
      <c r="F110" s="36"/>
      <c r="G110" s="36"/>
      <c r="H110" s="36"/>
      <c r="I110" s="150"/>
      <c r="J110" s="36"/>
      <c r="K110" s="36"/>
      <c r="L110" s="59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="2" customFormat="1" ht="12" customHeight="1">
      <c r="A111" s="34"/>
      <c r="B111" s="35"/>
      <c r="C111" s="28" t="s">
        <v>172</v>
      </c>
      <c r="D111" s="36"/>
      <c r="E111" s="36"/>
      <c r="F111" s="36"/>
      <c r="G111" s="36"/>
      <c r="H111" s="36"/>
      <c r="I111" s="150"/>
      <c r="J111" s="36"/>
      <c r="K111" s="36"/>
      <c r="L111" s="59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="2" customFormat="1" ht="16.5" customHeight="1">
      <c r="A112" s="34"/>
      <c r="B112" s="35"/>
      <c r="C112" s="36"/>
      <c r="D112" s="36"/>
      <c r="E112" s="72" t="str">
        <f>E11</f>
        <v>SO 4.3 - Materiál objednatele</v>
      </c>
      <c r="F112" s="36"/>
      <c r="G112" s="36"/>
      <c r="H112" s="36"/>
      <c r="I112" s="150"/>
      <c r="J112" s="36"/>
      <c r="K112" s="36"/>
      <c r="L112" s="59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="2" customFormat="1" ht="6.96" customHeight="1">
      <c r="A113" s="34"/>
      <c r="B113" s="35"/>
      <c r="C113" s="36"/>
      <c r="D113" s="36"/>
      <c r="E113" s="36"/>
      <c r="F113" s="36"/>
      <c r="G113" s="36"/>
      <c r="H113" s="36"/>
      <c r="I113" s="150"/>
      <c r="J113" s="36"/>
      <c r="K113" s="36"/>
      <c r="L113" s="59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12" customHeight="1">
      <c r="A114" s="34"/>
      <c r="B114" s="35"/>
      <c r="C114" s="28" t="s">
        <v>20</v>
      </c>
      <c r="D114" s="36"/>
      <c r="E114" s="36"/>
      <c r="F114" s="23" t="str">
        <f>F14</f>
        <v>TO Plzeň, TO Třemošná</v>
      </c>
      <c r="G114" s="36"/>
      <c r="H114" s="36"/>
      <c r="I114" s="152" t="s">
        <v>22</v>
      </c>
      <c r="J114" s="75" t="str">
        <f>IF(J14="","",J14)</f>
        <v>8. 1. 2020</v>
      </c>
      <c r="K114" s="36"/>
      <c r="L114" s="59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6.96" customHeight="1">
      <c r="A115" s="34"/>
      <c r="B115" s="35"/>
      <c r="C115" s="36"/>
      <c r="D115" s="36"/>
      <c r="E115" s="36"/>
      <c r="F115" s="36"/>
      <c r="G115" s="36"/>
      <c r="H115" s="36"/>
      <c r="I115" s="150"/>
      <c r="J115" s="36"/>
      <c r="K115" s="36"/>
      <c r="L115" s="59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2" customFormat="1" ht="15.15" customHeight="1">
      <c r="A116" s="34"/>
      <c r="B116" s="35"/>
      <c r="C116" s="28" t="s">
        <v>24</v>
      </c>
      <c r="D116" s="36"/>
      <c r="E116" s="36"/>
      <c r="F116" s="23" t="str">
        <f>E17</f>
        <v xml:space="preserve">Správa železnic s.o. -  OŘ Plzeň</v>
      </c>
      <c r="G116" s="36"/>
      <c r="H116" s="36"/>
      <c r="I116" s="152" t="s">
        <v>30</v>
      </c>
      <c r="J116" s="32" t="str">
        <f>E23</f>
        <v xml:space="preserve"> </v>
      </c>
      <c r="K116" s="36"/>
      <c r="L116" s="59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="2" customFormat="1" ht="15.15" customHeight="1">
      <c r="A117" s="34"/>
      <c r="B117" s="35"/>
      <c r="C117" s="28" t="s">
        <v>28</v>
      </c>
      <c r="D117" s="36"/>
      <c r="E117" s="36"/>
      <c r="F117" s="23" t="str">
        <f>IF(E20="","",E20)</f>
        <v>Vyplň údaj</v>
      </c>
      <c r="G117" s="36"/>
      <c r="H117" s="36"/>
      <c r="I117" s="152" t="s">
        <v>33</v>
      </c>
      <c r="J117" s="32" t="str">
        <f>E26</f>
        <v>Jung</v>
      </c>
      <c r="K117" s="36"/>
      <c r="L117" s="59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="2" customFormat="1" ht="10.32" customHeight="1">
      <c r="A118" s="34"/>
      <c r="B118" s="35"/>
      <c r="C118" s="36"/>
      <c r="D118" s="36"/>
      <c r="E118" s="36"/>
      <c r="F118" s="36"/>
      <c r="G118" s="36"/>
      <c r="H118" s="36"/>
      <c r="I118" s="150"/>
      <c r="J118" s="36"/>
      <c r="K118" s="36"/>
      <c r="L118" s="59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="9" customFormat="1" ht="29.28" customHeight="1">
      <c r="A119" s="198"/>
      <c r="B119" s="199"/>
      <c r="C119" s="200" t="s">
        <v>180</v>
      </c>
      <c r="D119" s="201" t="s">
        <v>61</v>
      </c>
      <c r="E119" s="201" t="s">
        <v>57</v>
      </c>
      <c r="F119" s="201" t="s">
        <v>58</v>
      </c>
      <c r="G119" s="201" t="s">
        <v>181</v>
      </c>
      <c r="H119" s="201" t="s">
        <v>182</v>
      </c>
      <c r="I119" s="202" t="s">
        <v>183</v>
      </c>
      <c r="J119" s="203" t="s">
        <v>176</v>
      </c>
      <c r="K119" s="204" t="s">
        <v>184</v>
      </c>
      <c r="L119" s="205"/>
      <c r="M119" s="96" t="s">
        <v>1</v>
      </c>
      <c r="N119" s="97" t="s">
        <v>40</v>
      </c>
      <c r="O119" s="97" t="s">
        <v>185</v>
      </c>
      <c r="P119" s="97" t="s">
        <v>186</v>
      </c>
      <c r="Q119" s="97" t="s">
        <v>187</v>
      </c>
      <c r="R119" s="97" t="s">
        <v>188</v>
      </c>
      <c r="S119" s="97" t="s">
        <v>189</v>
      </c>
      <c r="T119" s="98" t="s">
        <v>190</v>
      </c>
      <c r="U119" s="198"/>
      <c r="V119" s="198"/>
      <c r="W119" s="198"/>
      <c r="X119" s="198"/>
      <c r="Y119" s="198"/>
      <c r="Z119" s="198"/>
      <c r="AA119" s="198"/>
      <c r="AB119" s="198"/>
      <c r="AC119" s="198"/>
      <c r="AD119" s="198"/>
      <c r="AE119" s="198"/>
    </row>
    <row r="120" s="2" customFormat="1" ht="22.8" customHeight="1">
      <c r="A120" s="34"/>
      <c r="B120" s="35"/>
      <c r="C120" s="103" t="s">
        <v>191</v>
      </c>
      <c r="D120" s="36"/>
      <c r="E120" s="36"/>
      <c r="F120" s="36"/>
      <c r="G120" s="36"/>
      <c r="H120" s="36"/>
      <c r="I120" s="150"/>
      <c r="J120" s="206">
        <f>BK120</f>
        <v>0</v>
      </c>
      <c r="K120" s="36"/>
      <c r="L120" s="40"/>
      <c r="M120" s="99"/>
      <c r="N120" s="207"/>
      <c r="O120" s="100"/>
      <c r="P120" s="208">
        <f>SUM(P121:P138)</f>
        <v>0</v>
      </c>
      <c r="Q120" s="100"/>
      <c r="R120" s="208">
        <f>SUM(R121:R138)</f>
        <v>1.768</v>
      </c>
      <c r="S120" s="100"/>
      <c r="T120" s="209">
        <f>SUM(T121:T138)</f>
        <v>0</v>
      </c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T120" s="13" t="s">
        <v>75</v>
      </c>
      <c r="AU120" s="13" t="s">
        <v>178</v>
      </c>
      <c r="BK120" s="210">
        <f>SUM(BK121:BK138)</f>
        <v>0</v>
      </c>
    </row>
    <row r="121" s="2" customFormat="1" ht="16.5" customHeight="1">
      <c r="A121" s="34"/>
      <c r="B121" s="35"/>
      <c r="C121" s="252" t="s">
        <v>83</v>
      </c>
      <c r="D121" s="252" t="s">
        <v>237</v>
      </c>
      <c r="E121" s="253" t="s">
        <v>1329</v>
      </c>
      <c r="F121" s="254" t="s">
        <v>1330</v>
      </c>
      <c r="G121" s="255" t="s">
        <v>209</v>
      </c>
      <c r="H121" s="256">
        <v>640</v>
      </c>
      <c r="I121" s="257"/>
      <c r="J121" s="258">
        <f>ROUND(I121*H121,2)</f>
        <v>0</v>
      </c>
      <c r="K121" s="259"/>
      <c r="L121" s="260"/>
      <c r="M121" s="261" t="s">
        <v>1</v>
      </c>
      <c r="N121" s="262" t="s">
        <v>41</v>
      </c>
      <c r="O121" s="87"/>
      <c r="P121" s="221">
        <f>O121*H121</f>
        <v>0</v>
      </c>
      <c r="Q121" s="221">
        <v>0</v>
      </c>
      <c r="R121" s="221">
        <f>Q121*H121</f>
        <v>0</v>
      </c>
      <c r="S121" s="221">
        <v>0</v>
      </c>
      <c r="T121" s="222">
        <f>S121*H121</f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R121" s="223" t="s">
        <v>243</v>
      </c>
      <c r="AT121" s="223" t="s">
        <v>237</v>
      </c>
      <c r="AU121" s="223" t="s">
        <v>76</v>
      </c>
      <c r="AY121" s="13" t="s">
        <v>197</v>
      </c>
      <c r="BE121" s="224">
        <f>IF(N121="základní",J121,0)</f>
        <v>0</v>
      </c>
      <c r="BF121" s="224">
        <f>IF(N121="snížená",J121,0)</f>
        <v>0</v>
      </c>
      <c r="BG121" s="224">
        <f>IF(N121="zákl. přenesená",J121,0)</f>
        <v>0</v>
      </c>
      <c r="BH121" s="224">
        <f>IF(N121="sníž. přenesená",J121,0)</f>
        <v>0</v>
      </c>
      <c r="BI121" s="224">
        <f>IF(N121="nulová",J121,0)</f>
        <v>0</v>
      </c>
      <c r="BJ121" s="13" t="s">
        <v>83</v>
      </c>
      <c r="BK121" s="224">
        <f>ROUND(I121*H121,2)</f>
        <v>0</v>
      </c>
      <c r="BL121" s="13" t="s">
        <v>196</v>
      </c>
      <c r="BM121" s="223" t="s">
        <v>1683</v>
      </c>
    </row>
    <row r="122" s="2" customFormat="1">
      <c r="A122" s="34"/>
      <c r="B122" s="35"/>
      <c r="C122" s="36"/>
      <c r="D122" s="225" t="s">
        <v>199</v>
      </c>
      <c r="E122" s="36"/>
      <c r="F122" s="226" t="s">
        <v>1330</v>
      </c>
      <c r="G122" s="36"/>
      <c r="H122" s="36"/>
      <c r="I122" s="150"/>
      <c r="J122" s="36"/>
      <c r="K122" s="36"/>
      <c r="L122" s="40"/>
      <c r="M122" s="227"/>
      <c r="N122" s="228"/>
      <c r="O122" s="87"/>
      <c r="P122" s="87"/>
      <c r="Q122" s="87"/>
      <c r="R122" s="87"/>
      <c r="S122" s="87"/>
      <c r="T122" s="88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T122" s="13" t="s">
        <v>199</v>
      </c>
      <c r="AU122" s="13" t="s">
        <v>76</v>
      </c>
    </row>
    <row r="123" s="2" customFormat="1" ht="16.5" customHeight="1">
      <c r="A123" s="34"/>
      <c r="B123" s="35"/>
      <c r="C123" s="252" t="s">
        <v>85</v>
      </c>
      <c r="D123" s="252" t="s">
        <v>237</v>
      </c>
      <c r="E123" s="253" t="s">
        <v>721</v>
      </c>
      <c r="F123" s="254" t="s">
        <v>722</v>
      </c>
      <c r="G123" s="255" t="s">
        <v>195</v>
      </c>
      <c r="H123" s="256">
        <v>99</v>
      </c>
      <c r="I123" s="257"/>
      <c r="J123" s="258">
        <f>ROUND(I123*H123,2)</f>
        <v>0</v>
      </c>
      <c r="K123" s="259"/>
      <c r="L123" s="260"/>
      <c r="M123" s="261" t="s">
        <v>1</v>
      </c>
      <c r="N123" s="262" t="s">
        <v>41</v>
      </c>
      <c r="O123" s="87"/>
      <c r="P123" s="221">
        <f>O123*H123</f>
        <v>0</v>
      </c>
      <c r="Q123" s="221">
        <v>0</v>
      </c>
      <c r="R123" s="221">
        <f>Q123*H123</f>
        <v>0</v>
      </c>
      <c r="S123" s="221">
        <v>0</v>
      </c>
      <c r="T123" s="222">
        <f>S123*H123</f>
        <v>0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R123" s="223" t="s">
        <v>243</v>
      </c>
      <c r="AT123" s="223" t="s">
        <v>237</v>
      </c>
      <c r="AU123" s="223" t="s">
        <v>76</v>
      </c>
      <c r="AY123" s="13" t="s">
        <v>197</v>
      </c>
      <c r="BE123" s="224">
        <f>IF(N123="základní",J123,0)</f>
        <v>0</v>
      </c>
      <c r="BF123" s="224">
        <f>IF(N123="snížená",J123,0)</f>
        <v>0</v>
      </c>
      <c r="BG123" s="224">
        <f>IF(N123="zákl. přenesená",J123,0)</f>
        <v>0</v>
      </c>
      <c r="BH123" s="224">
        <f>IF(N123="sníž. přenesená",J123,0)</f>
        <v>0</v>
      </c>
      <c r="BI123" s="224">
        <f>IF(N123="nulová",J123,0)</f>
        <v>0</v>
      </c>
      <c r="BJ123" s="13" t="s">
        <v>83</v>
      </c>
      <c r="BK123" s="224">
        <f>ROUND(I123*H123,2)</f>
        <v>0</v>
      </c>
      <c r="BL123" s="13" t="s">
        <v>196</v>
      </c>
      <c r="BM123" s="223" t="s">
        <v>1684</v>
      </c>
    </row>
    <row r="124" s="2" customFormat="1">
      <c r="A124" s="34"/>
      <c r="B124" s="35"/>
      <c r="C124" s="36"/>
      <c r="D124" s="225" t="s">
        <v>199</v>
      </c>
      <c r="E124" s="36"/>
      <c r="F124" s="226" t="s">
        <v>722</v>
      </c>
      <c r="G124" s="36"/>
      <c r="H124" s="36"/>
      <c r="I124" s="150"/>
      <c r="J124" s="36"/>
      <c r="K124" s="36"/>
      <c r="L124" s="40"/>
      <c r="M124" s="227"/>
      <c r="N124" s="228"/>
      <c r="O124" s="87"/>
      <c r="P124" s="87"/>
      <c r="Q124" s="87"/>
      <c r="R124" s="87"/>
      <c r="S124" s="87"/>
      <c r="T124" s="88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T124" s="13" t="s">
        <v>199</v>
      </c>
      <c r="AU124" s="13" t="s">
        <v>76</v>
      </c>
    </row>
    <row r="125" s="2" customFormat="1" ht="16.5" customHeight="1">
      <c r="A125" s="34"/>
      <c r="B125" s="35"/>
      <c r="C125" s="252" t="s">
        <v>214</v>
      </c>
      <c r="D125" s="252" t="s">
        <v>237</v>
      </c>
      <c r="E125" s="253" t="s">
        <v>1685</v>
      </c>
      <c r="F125" s="254" t="s">
        <v>1686</v>
      </c>
      <c r="G125" s="255" t="s">
        <v>209</v>
      </c>
      <c r="H125" s="256">
        <v>5</v>
      </c>
      <c r="I125" s="257"/>
      <c r="J125" s="258">
        <f>ROUND(I125*H125,2)</f>
        <v>0</v>
      </c>
      <c r="K125" s="259"/>
      <c r="L125" s="260"/>
      <c r="M125" s="261" t="s">
        <v>1</v>
      </c>
      <c r="N125" s="262" t="s">
        <v>41</v>
      </c>
      <c r="O125" s="87"/>
      <c r="P125" s="221">
        <f>O125*H125</f>
        <v>0</v>
      </c>
      <c r="Q125" s="221">
        <v>0</v>
      </c>
      <c r="R125" s="221">
        <f>Q125*H125</f>
        <v>0</v>
      </c>
      <c r="S125" s="221">
        <v>0</v>
      </c>
      <c r="T125" s="222">
        <f>S125*H125</f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223" t="s">
        <v>243</v>
      </c>
      <c r="AT125" s="223" t="s">
        <v>237</v>
      </c>
      <c r="AU125" s="223" t="s">
        <v>76</v>
      </c>
      <c r="AY125" s="13" t="s">
        <v>197</v>
      </c>
      <c r="BE125" s="224">
        <f>IF(N125="základní",J125,0)</f>
        <v>0</v>
      </c>
      <c r="BF125" s="224">
        <f>IF(N125="snížená",J125,0)</f>
        <v>0</v>
      </c>
      <c r="BG125" s="224">
        <f>IF(N125="zákl. přenesená",J125,0)</f>
        <v>0</v>
      </c>
      <c r="BH125" s="224">
        <f>IF(N125="sníž. přenesená",J125,0)</f>
        <v>0</v>
      </c>
      <c r="BI125" s="224">
        <f>IF(N125="nulová",J125,0)</f>
        <v>0</v>
      </c>
      <c r="BJ125" s="13" t="s">
        <v>83</v>
      </c>
      <c r="BK125" s="224">
        <f>ROUND(I125*H125,2)</f>
        <v>0</v>
      </c>
      <c r="BL125" s="13" t="s">
        <v>196</v>
      </c>
      <c r="BM125" s="223" t="s">
        <v>1687</v>
      </c>
    </row>
    <row r="126" s="2" customFormat="1">
      <c r="A126" s="34"/>
      <c r="B126" s="35"/>
      <c r="C126" s="36"/>
      <c r="D126" s="225" t="s">
        <v>199</v>
      </c>
      <c r="E126" s="36"/>
      <c r="F126" s="226" t="s">
        <v>1686</v>
      </c>
      <c r="G126" s="36"/>
      <c r="H126" s="36"/>
      <c r="I126" s="150"/>
      <c r="J126" s="36"/>
      <c r="K126" s="36"/>
      <c r="L126" s="40"/>
      <c r="M126" s="227"/>
      <c r="N126" s="228"/>
      <c r="O126" s="87"/>
      <c r="P126" s="87"/>
      <c r="Q126" s="87"/>
      <c r="R126" s="87"/>
      <c r="S126" s="87"/>
      <c r="T126" s="88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T126" s="13" t="s">
        <v>199</v>
      </c>
      <c r="AU126" s="13" t="s">
        <v>76</v>
      </c>
    </row>
    <row r="127" s="2" customFormat="1" ht="16.5" customHeight="1">
      <c r="A127" s="34"/>
      <c r="B127" s="35"/>
      <c r="C127" s="252" t="s">
        <v>196</v>
      </c>
      <c r="D127" s="252" t="s">
        <v>237</v>
      </c>
      <c r="E127" s="253" t="s">
        <v>1688</v>
      </c>
      <c r="F127" s="254" t="s">
        <v>1689</v>
      </c>
      <c r="G127" s="255" t="s">
        <v>209</v>
      </c>
      <c r="H127" s="256">
        <v>34</v>
      </c>
      <c r="I127" s="257"/>
      <c r="J127" s="258">
        <f>ROUND(I127*H127,2)</f>
        <v>0</v>
      </c>
      <c r="K127" s="259"/>
      <c r="L127" s="260"/>
      <c r="M127" s="261" t="s">
        <v>1</v>
      </c>
      <c r="N127" s="262" t="s">
        <v>41</v>
      </c>
      <c r="O127" s="87"/>
      <c r="P127" s="221">
        <f>O127*H127</f>
        <v>0</v>
      </c>
      <c r="Q127" s="221">
        <v>0</v>
      </c>
      <c r="R127" s="221">
        <f>Q127*H127</f>
        <v>0</v>
      </c>
      <c r="S127" s="221">
        <v>0</v>
      </c>
      <c r="T127" s="222">
        <f>S127*H127</f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223" t="s">
        <v>243</v>
      </c>
      <c r="AT127" s="223" t="s">
        <v>237</v>
      </c>
      <c r="AU127" s="223" t="s">
        <v>76</v>
      </c>
      <c r="AY127" s="13" t="s">
        <v>197</v>
      </c>
      <c r="BE127" s="224">
        <f>IF(N127="základní",J127,0)</f>
        <v>0</v>
      </c>
      <c r="BF127" s="224">
        <f>IF(N127="snížená",J127,0)</f>
        <v>0</v>
      </c>
      <c r="BG127" s="224">
        <f>IF(N127="zákl. přenesená",J127,0)</f>
        <v>0</v>
      </c>
      <c r="BH127" s="224">
        <f>IF(N127="sníž. přenesená",J127,0)</f>
        <v>0</v>
      </c>
      <c r="BI127" s="224">
        <f>IF(N127="nulová",J127,0)</f>
        <v>0</v>
      </c>
      <c r="BJ127" s="13" t="s">
        <v>83</v>
      </c>
      <c r="BK127" s="224">
        <f>ROUND(I127*H127,2)</f>
        <v>0</v>
      </c>
      <c r="BL127" s="13" t="s">
        <v>196</v>
      </c>
      <c r="BM127" s="223" t="s">
        <v>1690</v>
      </c>
    </row>
    <row r="128" s="2" customFormat="1">
      <c r="A128" s="34"/>
      <c r="B128" s="35"/>
      <c r="C128" s="36"/>
      <c r="D128" s="225" t="s">
        <v>199</v>
      </c>
      <c r="E128" s="36"/>
      <c r="F128" s="226" t="s">
        <v>1689</v>
      </c>
      <c r="G128" s="36"/>
      <c r="H128" s="36"/>
      <c r="I128" s="150"/>
      <c r="J128" s="36"/>
      <c r="K128" s="36"/>
      <c r="L128" s="40"/>
      <c r="M128" s="227"/>
      <c r="N128" s="228"/>
      <c r="O128" s="87"/>
      <c r="P128" s="87"/>
      <c r="Q128" s="87"/>
      <c r="R128" s="87"/>
      <c r="S128" s="87"/>
      <c r="T128" s="88"/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T128" s="13" t="s">
        <v>199</v>
      </c>
      <c r="AU128" s="13" t="s">
        <v>76</v>
      </c>
    </row>
    <row r="129" s="2" customFormat="1" ht="16.5" customHeight="1">
      <c r="A129" s="34"/>
      <c r="B129" s="35"/>
      <c r="C129" s="252" t="s">
        <v>224</v>
      </c>
      <c r="D129" s="252" t="s">
        <v>237</v>
      </c>
      <c r="E129" s="253" t="s">
        <v>1691</v>
      </c>
      <c r="F129" s="254" t="s">
        <v>1692</v>
      </c>
      <c r="G129" s="255" t="s">
        <v>209</v>
      </c>
      <c r="H129" s="256">
        <v>1</v>
      </c>
      <c r="I129" s="257"/>
      <c r="J129" s="258">
        <f>ROUND(I129*H129,2)</f>
        <v>0</v>
      </c>
      <c r="K129" s="259"/>
      <c r="L129" s="260"/>
      <c r="M129" s="261" t="s">
        <v>1</v>
      </c>
      <c r="N129" s="262" t="s">
        <v>41</v>
      </c>
      <c r="O129" s="87"/>
      <c r="P129" s="221">
        <f>O129*H129</f>
        <v>0</v>
      </c>
      <c r="Q129" s="221">
        <v>0</v>
      </c>
      <c r="R129" s="221">
        <f>Q129*H129</f>
        <v>0</v>
      </c>
      <c r="S129" s="221">
        <v>0</v>
      </c>
      <c r="T129" s="222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223" t="s">
        <v>243</v>
      </c>
      <c r="AT129" s="223" t="s">
        <v>237</v>
      </c>
      <c r="AU129" s="223" t="s">
        <v>76</v>
      </c>
      <c r="AY129" s="13" t="s">
        <v>197</v>
      </c>
      <c r="BE129" s="224">
        <f>IF(N129="základní",J129,0)</f>
        <v>0</v>
      </c>
      <c r="BF129" s="224">
        <f>IF(N129="snížená",J129,0)</f>
        <v>0</v>
      </c>
      <c r="BG129" s="224">
        <f>IF(N129="zákl. přenesená",J129,0)</f>
        <v>0</v>
      </c>
      <c r="BH129" s="224">
        <f>IF(N129="sníž. přenesená",J129,0)</f>
        <v>0</v>
      </c>
      <c r="BI129" s="224">
        <f>IF(N129="nulová",J129,0)</f>
        <v>0</v>
      </c>
      <c r="BJ129" s="13" t="s">
        <v>83</v>
      </c>
      <c r="BK129" s="224">
        <f>ROUND(I129*H129,2)</f>
        <v>0</v>
      </c>
      <c r="BL129" s="13" t="s">
        <v>196</v>
      </c>
      <c r="BM129" s="223" t="s">
        <v>1693</v>
      </c>
    </row>
    <row r="130" s="2" customFormat="1">
      <c r="A130" s="34"/>
      <c r="B130" s="35"/>
      <c r="C130" s="36"/>
      <c r="D130" s="225" t="s">
        <v>199</v>
      </c>
      <c r="E130" s="36"/>
      <c r="F130" s="226" t="s">
        <v>1692</v>
      </c>
      <c r="G130" s="36"/>
      <c r="H130" s="36"/>
      <c r="I130" s="150"/>
      <c r="J130" s="36"/>
      <c r="K130" s="36"/>
      <c r="L130" s="40"/>
      <c r="M130" s="227"/>
      <c r="N130" s="228"/>
      <c r="O130" s="87"/>
      <c r="P130" s="87"/>
      <c r="Q130" s="87"/>
      <c r="R130" s="87"/>
      <c r="S130" s="87"/>
      <c r="T130" s="88"/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T130" s="13" t="s">
        <v>199</v>
      </c>
      <c r="AU130" s="13" t="s">
        <v>76</v>
      </c>
    </row>
    <row r="131" s="2" customFormat="1" ht="16.5" customHeight="1">
      <c r="A131" s="34"/>
      <c r="B131" s="35"/>
      <c r="C131" s="252" t="s">
        <v>229</v>
      </c>
      <c r="D131" s="252" t="s">
        <v>237</v>
      </c>
      <c r="E131" s="253" t="s">
        <v>1694</v>
      </c>
      <c r="F131" s="254" t="s">
        <v>1695</v>
      </c>
      <c r="G131" s="255" t="s">
        <v>209</v>
      </c>
      <c r="H131" s="256">
        <v>3</v>
      </c>
      <c r="I131" s="257"/>
      <c r="J131" s="258">
        <f>ROUND(I131*H131,2)</f>
        <v>0</v>
      </c>
      <c r="K131" s="259"/>
      <c r="L131" s="260"/>
      <c r="M131" s="261" t="s">
        <v>1</v>
      </c>
      <c r="N131" s="262" t="s">
        <v>41</v>
      </c>
      <c r="O131" s="87"/>
      <c r="P131" s="221">
        <f>O131*H131</f>
        <v>0</v>
      </c>
      <c r="Q131" s="221">
        <v>0</v>
      </c>
      <c r="R131" s="221">
        <f>Q131*H131</f>
        <v>0</v>
      </c>
      <c r="S131" s="221">
        <v>0</v>
      </c>
      <c r="T131" s="222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223" t="s">
        <v>243</v>
      </c>
      <c r="AT131" s="223" t="s">
        <v>237</v>
      </c>
      <c r="AU131" s="223" t="s">
        <v>76</v>
      </c>
      <c r="AY131" s="13" t="s">
        <v>197</v>
      </c>
      <c r="BE131" s="224">
        <f>IF(N131="základní",J131,0)</f>
        <v>0</v>
      </c>
      <c r="BF131" s="224">
        <f>IF(N131="snížená",J131,0)</f>
        <v>0</v>
      </c>
      <c r="BG131" s="224">
        <f>IF(N131="zákl. přenesená",J131,0)</f>
        <v>0</v>
      </c>
      <c r="BH131" s="224">
        <f>IF(N131="sníž. přenesená",J131,0)</f>
        <v>0</v>
      </c>
      <c r="BI131" s="224">
        <f>IF(N131="nulová",J131,0)</f>
        <v>0</v>
      </c>
      <c r="BJ131" s="13" t="s">
        <v>83</v>
      </c>
      <c r="BK131" s="224">
        <f>ROUND(I131*H131,2)</f>
        <v>0</v>
      </c>
      <c r="BL131" s="13" t="s">
        <v>196</v>
      </c>
      <c r="BM131" s="223" t="s">
        <v>1696</v>
      </c>
    </row>
    <row r="132" s="2" customFormat="1">
      <c r="A132" s="34"/>
      <c r="B132" s="35"/>
      <c r="C132" s="36"/>
      <c r="D132" s="225" t="s">
        <v>199</v>
      </c>
      <c r="E132" s="36"/>
      <c r="F132" s="226" t="s">
        <v>1695</v>
      </c>
      <c r="G132" s="36"/>
      <c r="H132" s="36"/>
      <c r="I132" s="150"/>
      <c r="J132" s="36"/>
      <c r="K132" s="36"/>
      <c r="L132" s="40"/>
      <c r="M132" s="227"/>
      <c r="N132" s="228"/>
      <c r="O132" s="87"/>
      <c r="P132" s="87"/>
      <c r="Q132" s="87"/>
      <c r="R132" s="87"/>
      <c r="S132" s="87"/>
      <c r="T132" s="88"/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T132" s="13" t="s">
        <v>199</v>
      </c>
      <c r="AU132" s="13" t="s">
        <v>76</v>
      </c>
    </row>
    <row r="133" s="2" customFormat="1" ht="16.5" customHeight="1">
      <c r="A133" s="34"/>
      <c r="B133" s="35"/>
      <c r="C133" s="252" t="s">
        <v>236</v>
      </c>
      <c r="D133" s="252" t="s">
        <v>237</v>
      </c>
      <c r="E133" s="253" t="s">
        <v>1697</v>
      </c>
      <c r="F133" s="254" t="s">
        <v>1698</v>
      </c>
      <c r="G133" s="255" t="s">
        <v>209</v>
      </c>
      <c r="H133" s="256">
        <v>1</v>
      </c>
      <c r="I133" s="257"/>
      <c r="J133" s="258">
        <f>ROUND(I133*H133,2)</f>
        <v>0</v>
      </c>
      <c r="K133" s="259"/>
      <c r="L133" s="260"/>
      <c r="M133" s="261" t="s">
        <v>1</v>
      </c>
      <c r="N133" s="262" t="s">
        <v>41</v>
      </c>
      <c r="O133" s="87"/>
      <c r="P133" s="221">
        <f>O133*H133</f>
        <v>0</v>
      </c>
      <c r="Q133" s="221">
        <v>0</v>
      </c>
      <c r="R133" s="221">
        <f>Q133*H133</f>
        <v>0</v>
      </c>
      <c r="S133" s="221">
        <v>0</v>
      </c>
      <c r="T133" s="222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223" t="s">
        <v>243</v>
      </c>
      <c r="AT133" s="223" t="s">
        <v>237</v>
      </c>
      <c r="AU133" s="223" t="s">
        <v>76</v>
      </c>
      <c r="AY133" s="13" t="s">
        <v>197</v>
      </c>
      <c r="BE133" s="224">
        <f>IF(N133="základní",J133,0)</f>
        <v>0</v>
      </c>
      <c r="BF133" s="224">
        <f>IF(N133="snížená",J133,0)</f>
        <v>0</v>
      </c>
      <c r="BG133" s="224">
        <f>IF(N133="zákl. přenesená",J133,0)</f>
        <v>0</v>
      </c>
      <c r="BH133" s="224">
        <f>IF(N133="sníž. přenesená",J133,0)</f>
        <v>0</v>
      </c>
      <c r="BI133" s="224">
        <f>IF(N133="nulová",J133,0)</f>
        <v>0</v>
      </c>
      <c r="BJ133" s="13" t="s">
        <v>83</v>
      </c>
      <c r="BK133" s="224">
        <f>ROUND(I133*H133,2)</f>
        <v>0</v>
      </c>
      <c r="BL133" s="13" t="s">
        <v>196</v>
      </c>
      <c r="BM133" s="223" t="s">
        <v>1699</v>
      </c>
    </row>
    <row r="134" s="2" customFormat="1">
      <c r="A134" s="34"/>
      <c r="B134" s="35"/>
      <c r="C134" s="36"/>
      <c r="D134" s="225" t="s">
        <v>199</v>
      </c>
      <c r="E134" s="36"/>
      <c r="F134" s="226" t="s">
        <v>1698</v>
      </c>
      <c r="G134" s="36"/>
      <c r="H134" s="36"/>
      <c r="I134" s="150"/>
      <c r="J134" s="36"/>
      <c r="K134" s="36"/>
      <c r="L134" s="40"/>
      <c r="M134" s="227"/>
      <c r="N134" s="228"/>
      <c r="O134" s="87"/>
      <c r="P134" s="87"/>
      <c r="Q134" s="87"/>
      <c r="R134" s="87"/>
      <c r="S134" s="87"/>
      <c r="T134" s="88"/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T134" s="13" t="s">
        <v>199</v>
      </c>
      <c r="AU134" s="13" t="s">
        <v>76</v>
      </c>
    </row>
    <row r="135" s="2" customFormat="1" ht="16.5" customHeight="1">
      <c r="A135" s="34"/>
      <c r="B135" s="35"/>
      <c r="C135" s="252" t="s">
        <v>243</v>
      </c>
      <c r="D135" s="252" t="s">
        <v>237</v>
      </c>
      <c r="E135" s="253" t="s">
        <v>1700</v>
      </c>
      <c r="F135" s="254" t="s">
        <v>1701</v>
      </c>
      <c r="G135" s="255" t="s">
        <v>209</v>
      </c>
      <c r="H135" s="256">
        <v>17</v>
      </c>
      <c r="I135" s="257"/>
      <c r="J135" s="258">
        <f>ROUND(I135*H135,2)</f>
        <v>0</v>
      </c>
      <c r="K135" s="259"/>
      <c r="L135" s="260"/>
      <c r="M135" s="261" t="s">
        <v>1</v>
      </c>
      <c r="N135" s="262" t="s">
        <v>41</v>
      </c>
      <c r="O135" s="87"/>
      <c r="P135" s="221">
        <f>O135*H135</f>
        <v>0</v>
      </c>
      <c r="Q135" s="221">
        <v>0.104</v>
      </c>
      <c r="R135" s="221">
        <f>Q135*H135</f>
        <v>1.768</v>
      </c>
      <c r="S135" s="221">
        <v>0</v>
      </c>
      <c r="T135" s="222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223" t="s">
        <v>243</v>
      </c>
      <c r="AT135" s="223" t="s">
        <v>237</v>
      </c>
      <c r="AU135" s="223" t="s">
        <v>76</v>
      </c>
      <c r="AY135" s="13" t="s">
        <v>197</v>
      </c>
      <c r="BE135" s="224">
        <f>IF(N135="základní",J135,0)</f>
        <v>0</v>
      </c>
      <c r="BF135" s="224">
        <f>IF(N135="snížená",J135,0)</f>
        <v>0</v>
      </c>
      <c r="BG135" s="224">
        <f>IF(N135="zákl. přenesená",J135,0)</f>
        <v>0</v>
      </c>
      <c r="BH135" s="224">
        <f>IF(N135="sníž. přenesená",J135,0)</f>
        <v>0</v>
      </c>
      <c r="BI135" s="224">
        <f>IF(N135="nulová",J135,0)</f>
        <v>0</v>
      </c>
      <c r="BJ135" s="13" t="s">
        <v>83</v>
      </c>
      <c r="BK135" s="224">
        <f>ROUND(I135*H135,2)</f>
        <v>0</v>
      </c>
      <c r="BL135" s="13" t="s">
        <v>196</v>
      </c>
      <c r="BM135" s="223" t="s">
        <v>1702</v>
      </c>
    </row>
    <row r="136" s="2" customFormat="1">
      <c r="A136" s="34"/>
      <c r="B136" s="35"/>
      <c r="C136" s="36"/>
      <c r="D136" s="225" t="s">
        <v>199</v>
      </c>
      <c r="E136" s="36"/>
      <c r="F136" s="226" t="s">
        <v>1701</v>
      </c>
      <c r="G136" s="36"/>
      <c r="H136" s="36"/>
      <c r="I136" s="150"/>
      <c r="J136" s="36"/>
      <c r="K136" s="36"/>
      <c r="L136" s="40"/>
      <c r="M136" s="227"/>
      <c r="N136" s="228"/>
      <c r="O136" s="87"/>
      <c r="P136" s="87"/>
      <c r="Q136" s="87"/>
      <c r="R136" s="87"/>
      <c r="S136" s="87"/>
      <c r="T136" s="88"/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T136" s="13" t="s">
        <v>199</v>
      </c>
      <c r="AU136" s="13" t="s">
        <v>76</v>
      </c>
    </row>
    <row r="137" s="2" customFormat="1" ht="16.5" customHeight="1">
      <c r="A137" s="34"/>
      <c r="B137" s="35"/>
      <c r="C137" s="252" t="s">
        <v>247</v>
      </c>
      <c r="D137" s="270" t="s">
        <v>237</v>
      </c>
      <c r="E137" s="253" t="s">
        <v>1703</v>
      </c>
      <c r="F137" s="254" t="s">
        <v>1704</v>
      </c>
      <c r="G137" s="255" t="s">
        <v>195</v>
      </c>
      <c r="H137" s="256">
        <v>5.4000000000000004</v>
      </c>
      <c r="I137" s="257"/>
      <c r="J137" s="258">
        <f>ROUND(I137*H137,2)</f>
        <v>0</v>
      </c>
      <c r="K137" s="259"/>
      <c r="L137" s="260"/>
      <c r="M137" s="261" t="s">
        <v>1</v>
      </c>
      <c r="N137" s="262" t="s">
        <v>41</v>
      </c>
      <c r="O137" s="87"/>
      <c r="P137" s="221">
        <f>O137*H137</f>
        <v>0</v>
      </c>
      <c r="Q137" s="221">
        <v>0</v>
      </c>
      <c r="R137" s="221">
        <f>Q137*H137</f>
        <v>0</v>
      </c>
      <c r="S137" s="221">
        <v>0</v>
      </c>
      <c r="T137" s="222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223" t="s">
        <v>243</v>
      </c>
      <c r="AT137" s="223" t="s">
        <v>237</v>
      </c>
      <c r="AU137" s="223" t="s">
        <v>76</v>
      </c>
      <c r="AY137" s="13" t="s">
        <v>197</v>
      </c>
      <c r="BE137" s="224">
        <f>IF(N137="základní",J137,0)</f>
        <v>0</v>
      </c>
      <c r="BF137" s="224">
        <f>IF(N137="snížená",J137,0)</f>
        <v>0</v>
      </c>
      <c r="BG137" s="224">
        <f>IF(N137="zákl. přenesená",J137,0)</f>
        <v>0</v>
      </c>
      <c r="BH137" s="224">
        <f>IF(N137="sníž. přenesená",J137,0)</f>
        <v>0</v>
      </c>
      <c r="BI137" s="224">
        <f>IF(N137="nulová",J137,0)</f>
        <v>0</v>
      </c>
      <c r="BJ137" s="13" t="s">
        <v>83</v>
      </c>
      <c r="BK137" s="224">
        <f>ROUND(I137*H137,2)</f>
        <v>0</v>
      </c>
      <c r="BL137" s="13" t="s">
        <v>196</v>
      </c>
      <c r="BM137" s="223" t="s">
        <v>1705</v>
      </c>
    </row>
    <row r="138" s="2" customFormat="1">
      <c r="A138" s="34"/>
      <c r="B138" s="35"/>
      <c r="C138" s="36"/>
      <c r="D138" s="225" t="s">
        <v>199</v>
      </c>
      <c r="E138" s="36"/>
      <c r="F138" s="226" t="s">
        <v>1704</v>
      </c>
      <c r="G138" s="36"/>
      <c r="H138" s="36"/>
      <c r="I138" s="150"/>
      <c r="J138" s="36"/>
      <c r="K138" s="36"/>
      <c r="L138" s="40"/>
      <c r="M138" s="263"/>
      <c r="N138" s="264"/>
      <c r="O138" s="265"/>
      <c r="P138" s="265"/>
      <c r="Q138" s="265"/>
      <c r="R138" s="265"/>
      <c r="S138" s="265"/>
      <c r="T138" s="266"/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T138" s="13" t="s">
        <v>199</v>
      </c>
      <c r="AU138" s="13" t="s">
        <v>76</v>
      </c>
    </row>
    <row r="139" s="2" customFormat="1" ht="6.96" customHeight="1">
      <c r="A139" s="34"/>
      <c r="B139" s="62"/>
      <c r="C139" s="63"/>
      <c r="D139" s="63"/>
      <c r="E139" s="63"/>
      <c r="F139" s="63"/>
      <c r="G139" s="63"/>
      <c r="H139" s="63"/>
      <c r="I139" s="188"/>
      <c r="J139" s="63"/>
      <c r="K139" s="63"/>
      <c r="L139" s="40"/>
      <c r="M139" s="34"/>
      <c r="O139" s="34"/>
      <c r="P139" s="34"/>
      <c r="Q139" s="34"/>
      <c r="R139" s="34"/>
      <c r="S139" s="34"/>
      <c r="T139" s="34"/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</row>
  </sheetData>
  <sheetProtection sheet="1" autoFilter="0" formatColumns="0" formatRows="0" objects="1" scenarios="1" spinCount="100000" saltValue="Lg2Hi1CNgNVh7wGpDOax2suwM2nFdL/oYNZ04CjkDjCh0MMJafo4tbLNL8OCCL10XcBrPLo9/5Ya9K5LYrYUWQ==" hashValue="6Nr/z0I/QvVz3Ybl9jX/m+52Kgwm0Mhn7X71rE6pXb58sPoXng/iBHUDzah6tTYHwaz35zoQ3MBXxaK+VGjxVw==" algorithmName="SHA-512" password="CC35"/>
  <autoFilter ref="C119:K138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08:H108"/>
    <mergeCell ref="E110:H110"/>
    <mergeCell ref="E112:H112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" style="1" customWidth="1"/>
    <col min="8" max="8" width="11.5" style="1" customWidth="1"/>
    <col min="9" max="9" width="20.16016" style="142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42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3" t="s">
        <v>145</v>
      </c>
    </row>
    <row r="3" s="1" customFormat="1" ht="6.96" customHeight="1">
      <c r="B3" s="143"/>
      <c r="C3" s="144"/>
      <c r="D3" s="144"/>
      <c r="E3" s="144"/>
      <c r="F3" s="144"/>
      <c r="G3" s="144"/>
      <c r="H3" s="144"/>
      <c r="I3" s="145"/>
      <c r="J3" s="144"/>
      <c r="K3" s="144"/>
      <c r="L3" s="16"/>
      <c r="AT3" s="13" t="s">
        <v>85</v>
      </c>
    </row>
    <row r="4" s="1" customFormat="1" ht="24.96" customHeight="1">
      <c r="B4" s="16"/>
      <c r="D4" s="146" t="s">
        <v>169</v>
      </c>
      <c r="I4" s="142"/>
      <c r="L4" s="16"/>
      <c r="M4" s="147" t="s">
        <v>10</v>
      </c>
      <c r="AT4" s="13" t="s">
        <v>4</v>
      </c>
    </row>
    <row r="5" s="1" customFormat="1" ht="6.96" customHeight="1">
      <c r="B5" s="16"/>
      <c r="I5" s="142"/>
      <c r="L5" s="16"/>
    </row>
    <row r="6" s="1" customFormat="1" ht="12" customHeight="1">
      <c r="B6" s="16"/>
      <c r="D6" s="148" t="s">
        <v>16</v>
      </c>
      <c r="I6" s="142"/>
      <c r="L6" s="16"/>
    </row>
    <row r="7" s="1" customFormat="1" ht="16.5" customHeight="1">
      <c r="B7" s="16"/>
      <c r="E7" s="149" t="str">
        <f>'Rekapitulace stavby'!K6</f>
        <v xml:space="preserve">Oprava kolejí a výhybek v uzlu Plzeň a na trati  Plzeň - Blatno</v>
      </c>
      <c r="F7" s="148"/>
      <c r="G7" s="148"/>
      <c r="H7" s="148"/>
      <c r="I7" s="142"/>
      <c r="L7" s="16"/>
    </row>
    <row r="8" s="1" customFormat="1" ht="12" customHeight="1">
      <c r="B8" s="16"/>
      <c r="D8" s="148" t="s">
        <v>170</v>
      </c>
      <c r="I8" s="142"/>
      <c r="L8" s="16"/>
    </row>
    <row r="9" s="2" customFormat="1" ht="16.5" customHeight="1">
      <c r="A9" s="34"/>
      <c r="B9" s="40"/>
      <c r="C9" s="34"/>
      <c r="D9" s="34"/>
      <c r="E9" s="149" t="s">
        <v>1706</v>
      </c>
      <c r="F9" s="34"/>
      <c r="G9" s="34"/>
      <c r="H9" s="34"/>
      <c r="I9" s="150"/>
      <c r="J9" s="34"/>
      <c r="K9" s="34"/>
      <c r="L9" s="59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 ht="12" customHeight="1">
      <c r="A10" s="34"/>
      <c r="B10" s="40"/>
      <c r="C10" s="34"/>
      <c r="D10" s="148" t="s">
        <v>172</v>
      </c>
      <c r="E10" s="34"/>
      <c r="F10" s="34"/>
      <c r="G10" s="34"/>
      <c r="H10" s="34"/>
      <c r="I10" s="150"/>
      <c r="J10" s="34"/>
      <c r="K10" s="34"/>
      <c r="L10" s="59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6.5" customHeight="1">
      <c r="A11" s="34"/>
      <c r="B11" s="40"/>
      <c r="C11" s="34"/>
      <c r="D11" s="34"/>
      <c r="E11" s="151" t="s">
        <v>1707</v>
      </c>
      <c r="F11" s="34"/>
      <c r="G11" s="34"/>
      <c r="H11" s="34"/>
      <c r="I11" s="150"/>
      <c r="J11" s="34"/>
      <c r="K11" s="34"/>
      <c r="L11" s="59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>
      <c r="A12" s="34"/>
      <c r="B12" s="40"/>
      <c r="C12" s="34"/>
      <c r="D12" s="34"/>
      <c r="E12" s="34"/>
      <c r="F12" s="34"/>
      <c r="G12" s="34"/>
      <c r="H12" s="34"/>
      <c r="I12" s="150"/>
      <c r="J12" s="34"/>
      <c r="K12" s="34"/>
      <c r="L12" s="59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2" customHeight="1">
      <c r="A13" s="34"/>
      <c r="B13" s="40"/>
      <c r="C13" s="34"/>
      <c r="D13" s="148" t="s">
        <v>18</v>
      </c>
      <c r="E13" s="34"/>
      <c r="F13" s="137" t="s">
        <v>1</v>
      </c>
      <c r="G13" s="34"/>
      <c r="H13" s="34"/>
      <c r="I13" s="152" t="s">
        <v>19</v>
      </c>
      <c r="J13" s="137" t="s">
        <v>1</v>
      </c>
      <c r="K13" s="34"/>
      <c r="L13" s="59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40"/>
      <c r="C14" s="34"/>
      <c r="D14" s="148" t="s">
        <v>20</v>
      </c>
      <c r="E14" s="34"/>
      <c r="F14" s="137" t="s">
        <v>21</v>
      </c>
      <c r="G14" s="34"/>
      <c r="H14" s="34"/>
      <c r="I14" s="152" t="s">
        <v>22</v>
      </c>
      <c r="J14" s="153" t="str">
        <f>'Rekapitulace stavby'!AN8</f>
        <v>8. 1. 2020</v>
      </c>
      <c r="K14" s="34"/>
      <c r="L14" s="59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0.8" customHeight="1">
      <c r="A15" s="34"/>
      <c r="B15" s="40"/>
      <c r="C15" s="34"/>
      <c r="D15" s="34"/>
      <c r="E15" s="34"/>
      <c r="F15" s="34"/>
      <c r="G15" s="34"/>
      <c r="H15" s="34"/>
      <c r="I15" s="150"/>
      <c r="J15" s="34"/>
      <c r="K15" s="34"/>
      <c r="L15" s="59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12" customHeight="1">
      <c r="A16" s="34"/>
      <c r="B16" s="40"/>
      <c r="C16" s="34"/>
      <c r="D16" s="148" t="s">
        <v>24</v>
      </c>
      <c r="E16" s="34"/>
      <c r="F16" s="34"/>
      <c r="G16" s="34"/>
      <c r="H16" s="34"/>
      <c r="I16" s="152" t="s">
        <v>25</v>
      </c>
      <c r="J16" s="137" t="s">
        <v>1</v>
      </c>
      <c r="K16" s="34"/>
      <c r="L16" s="59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8" customHeight="1">
      <c r="A17" s="34"/>
      <c r="B17" s="40"/>
      <c r="C17" s="34"/>
      <c r="D17" s="34"/>
      <c r="E17" s="137" t="s">
        <v>26</v>
      </c>
      <c r="F17" s="34"/>
      <c r="G17" s="34"/>
      <c r="H17" s="34"/>
      <c r="I17" s="152" t="s">
        <v>27</v>
      </c>
      <c r="J17" s="137" t="s">
        <v>1</v>
      </c>
      <c r="K17" s="34"/>
      <c r="L17" s="59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6.96" customHeight="1">
      <c r="A18" s="34"/>
      <c r="B18" s="40"/>
      <c r="C18" s="34"/>
      <c r="D18" s="34"/>
      <c r="E18" s="34"/>
      <c r="F18" s="34"/>
      <c r="G18" s="34"/>
      <c r="H18" s="34"/>
      <c r="I18" s="150"/>
      <c r="J18" s="34"/>
      <c r="K18" s="34"/>
      <c r="L18" s="59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12" customHeight="1">
      <c r="A19" s="34"/>
      <c r="B19" s="40"/>
      <c r="C19" s="34"/>
      <c r="D19" s="148" t="s">
        <v>28</v>
      </c>
      <c r="E19" s="34"/>
      <c r="F19" s="34"/>
      <c r="G19" s="34"/>
      <c r="H19" s="34"/>
      <c r="I19" s="152" t="s">
        <v>25</v>
      </c>
      <c r="J19" s="29" t="str">
        <f>'Rekapitulace stavby'!AN13</f>
        <v>Vyplň údaj</v>
      </c>
      <c r="K19" s="34"/>
      <c r="L19" s="59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8" customHeight="1">
      <c r="A20" s="34"/>
      <c r="B20" s="40"/>
      <c r="C20" s="34"/>
      <c r="D20" s="34"/>
      <c r="E20" s="29" t="str">
        <f>'Rekapitulace stavby'!E14</f>
        <v>Vyplň údaj</v>
      </c>
      <c r="F20" s="137"/>
      <c r="G20" s="137"/>
      <c r="H20" s="137"/>
      <c r="I20" s="152" t="s">
        <v>27</v>
      </c>
      <c r="J20" s="29" t="str">
        <f>'Rekapitulace stavby'!AN14</f>
        <v>Vyplň údaj</v>
      </c>
      <c r="K20" s="34"/>
      <c r="L20" s="59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6.96" customHeight="1">
      <c r="A21" s="34"/>
      <c r="B21" s="40"/>
      <c r="C21" s="34"/>
      <c r="D21" s="34"/>
      <c r="E21" s="34"/>
      <c r="F21" s="34"/>
      <c r="G21" s="34"/>
      <c r="H21" s="34"/>
      <c r="I21" s="150"/>
      <c r="J21" s="34"/>
      <c r="K21" s="34"/>
      <c r="L21" s="59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12" customHeight="1">
      <c r="A22" s="34"/>
      <c r="B22" s="40"/>
      <c r="C22" s="34"/>
      <c r="D22" s="148" t="s">
        <v>30</v>
      </c>
      <c r="E22" s="34"/>
      <c r="F22" s="34"/>
      <c r="G22" s="34"/>
      <c r="H22" s="34"/>
      <c r="I22" s="152" t="s">
        <v>25</v>
      </c>
      <c r="J22" s="137" t="str">
        <f>IF('Rekapitulace stavby'!AN16="","",'Rekapitulace stavby'!AN16)</f>
        <v/>
      </c>
      <c r="K22" s="34"/>
      <c r="L22" s="59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8" customHeight="1">
      <c r="A23" s="34"/>
      <c r="B23" s="40"/>
      <c r="C23" s="34"/>
      <c r="D23" s="34"/>
      <c r="E23" s="137" t="str">
        <f>IF('Rekapitulace stavby'!E17="","",'Rekapitulace stavby'!E17)</f>
        <v xml:space="preserve"> </v>
      </c>
      <c r="F23" s="34"/>
      <c r="G23" s="34"/>
      <c r="H23" s="34"/>
      <c r="I23" s="152" t="s">
        <v>27</v>
      </c>
      <c r="J23" s="137" t="str">
        <f>IF('Rekapitulace stavby'!AN17="","",'Rekapitulace stavby'!AN17)</f>
        <v/>
      </c>
      <c r="K23" s="34"/>
      <c r="L23" s="59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6.96" customHeight="1">
      <c r="A24" s="34"/>
      <c r="B24" s="40"/>
      <c r="C24" s="34"/>
      <c r="D24" s="34"/>
      <c r="E24" s="34"/>
      <c r="F24" s="34"/>
      <c r="G24" s="34"/>
      <c r="H24" s="34"/>
      <c r="I24" s="150"/>
      <c r="J24" s="34"/>
      <c r="K24" s="34"/>
      <c r="L24" s="59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12" customHeight="1">
      <c r="A25" s="34"/>
      <c r="B25" s="40"/>
      <c r="C25" s="34"/>
      <c r="D25" s="148" t="s">
        <v>33</v>
      </c>
      <c r="E25" s="34"/>
      <c r="F25" s="34"/>
      <c r="G25" s="34"/>
      <c r="H25" s="34"/>
      <c r="I25" s="152" t="s">
        <v>25</v>
      </c>
      <c r="J25" s="137" t="s">
        <v>1</v>
      </c>
      <c r="K25" s="34"/>
      <c r="L25" s="59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8" customHeight="1">
      <c r="A26" s="34"/>
      <c r="B26" s="40"/>
      <c r="C26" s="34"/>
      <c r="D26" s="34"/>
      <c r="E26" s="137" t="s">
        <v>34</v>
      </c>
      <c r="F26" s="34"/>
      <c r="G26" s="34"/>
      <c r="H26" s="34"/>
      <c r="I26" s="152" t="s">
        <v>27</v>
      </c>
      <c r="J26" s="137" t="s">
        <v>1</v>
      </c>
      <c r="K26" s="34"/>
      <c r="L26" s="59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2" customFormat="1" ht="6.96" customHeight="1">
      <c r="A27" s="34"/>
      <c r="B27" s="40"/>
      <c r="C27" s="34"/>
      <c r="D27" s="34"/>
      <c r="E27" s="34"/>
      <c r="F27" s="34"/>
      <c r="G27" s="34"/>
      <c r="H27" s="34"/>
      <c r="I27" s="150"/>
      <c r="J27" s="34"/>
      <c r="K27" s="34"/>
      <c r="L27" s="59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="2" customFormat="1" ht="12" customHeight="1">
      <c r="A28" s="34"/>
      <c r="B28" s="40"/>
      <c r="C28" s="34"/>
      <c r="D28" s="148" t="s">
        <v>35</v>
      </c>
      <c r="E28" s="34"/>
      <c r="F28" s="34"/>
      <c r="G28" s="34"/>
      <c r="H28" s="34"/>
      <c r="I28" s="150"/>
      <c r="J28" s="34"/>
      <c r="K28" s="34"/>
      <c r="L28" s="59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8" customFormat="1" ht="16.5" customHeight="1">
      <c r="A29" s="154"/>
      <c r="B29" s="155"/>
      <c r="C29" s="154"/>
      <c r="D29" s="154"/>
      <c r="E29" s="156" t="s">
        <v>1</v>
      </c>
      <c r="F29" s="156"/>
      <c r="G29" s="156"/>
      <c r="H29" s="156"/>
      <c r="I29" s="157"/>
      <c r="J29" s="154"/>
      <c r="K29" s="154"/>
      <c r="L29" s="158"/>
      <c r="S29" s="154"/>
      <c r="T29" s="154"/>
      <c r="U29" s="154"/>
      <c r="V29" s="154"/>
      <c r="W29" s="154"/>
      <c r="X29" s="154"/>
      <c r="Y29" s="154"/>
      <c r="Z29" s="154"/>
      <c r="AA29" s="154"/>
      <c r="AB29" s="154"/>
      <c r="AC29" s="154"/>
      <c r="AD29" s="154"/>
      <c r="AE29" s="154"/>
    </row>
    <row r="30" s="2" customFormat="1" ht="6.96" customHeight="1">
      <c r="A30" s="34"/>
      <c r="B30" s="40"/>
      <c r="C30" s="34"/>
      <c r="D30" s="34"/>
      <c r="E30" s="34"/>
      <c r="F30" s="34"/>
      <c r="G30" s="34"/>
      <c r="H30" s="34"/>
      <c r="I30" s="150"/>
      <c r="J30" s="34"/>
      <c r="K30" s="34"/>
      <c r="L30" s="59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40"/>
      <c r="C31" s="34"/>
      <c r="D31" s="159"/>
      <c r="E31" s="159"/>
      <c r="F31" s="159"/>
      <c r="G31" s="159"/>
      <c r="H31" s="159"/>
      <c r="I31" s="160"/>
      <c r="J31" s="159"/>
      <c r="K31" s="159"/>
      <c r="L31" s="59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25.44" customHeight="1">
      <c r="A32" s="34"/>
      <c r="B32" s="40"/>
      <c r="C32" s="34"/>
      <c r="D32" s="161" t="s">
        <v>36</v>
      </c>
      <c r="E32" s="34"/>
      <c r="F32" s="34"/>
      <c r="G32" s="34"/>
      <c r="H32" s="34"/>
      <c r="I32" s="150"/>
      <c r="J32" s="162">
        <f>ROUND(J120, 2)</f>
        <v>0</v>
      </c>
      <c r="K32" s="34"/>
      <c r="L32" s="59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6.96" customHeight="1">
      <c r="A33" s="34"/>
      <c r="B33" s="40"/>
      <c r="C33" s="34"/>
      <c r="D33" s="159"/>
      <c r="E33" s="159"/>
      <c r="F33" s="159"/>
      <c r="G33" s="159"/>
      <c r="H33" s="159"/>
      <c r="I33" s="160"/>
      <c r="J33" s="159"/>
      <c r="K33" s="159"/>
      <c r="L33" s="59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40"/>
      <c r="C34" s="34"/>
      <c r="D34" s="34"/>
      <c r="E34" s="34"/>
      <c r="F34" s="163" t="s">
        <v>38</v>
      </c>
      <c r="G34" s="34"/>
      <c r="H34" s="34"/>
      <c r="I34" s="164" t="s">
        <v>37</v>
      </c>
      <c r="J34" s="163" t="s">
        <v>39</v>
      </c>
      <c r="K34" s="34"/>
      <c r="L34" s="59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="2" customFormat="1" ht="14.4" customHeight="1">
      <c r="A35" s="34"/>
      <c r="B35" s="40"/>
      <c r="C35" s="34"/>
      <c r="D35" s="165" t="s">
        <v>40</v>
      </c>
      <c r="E35" s="148" t="s">
        <v>41</v>
      </c>
      <c r="F35" s="166">
        <f>ROUND((SUM(BE120:BE259)),  2)</f>
        <v>0</v>
      </c>
      <c r="G35" s="34"/>
      <c r="H35" s="34"/>
      <c r="I35" s="167">
        <v>0.20999999999999999</v>
      </c>
      <c r="J35" s="166">
        <f>ROUND(((SUM(BE120:BE259))*I35),  2)</f>
        <v>0</v>
      </c>
      <c r="K35" s="34"/>
      <c r="L35" s="59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="2" customFormat="1" ht="14.4" customHeight="1">
      <c r="A36" s="34"/>
      <c r="B36" s="40"/>
      <c r="C36" s="34"/>
      <c r="D36" s="34"/>
      <c r="E36" s="148" t="s">
        <v>42</v>
      </c>
      <c r="F36" s="166">
        <f>ROUND((SUM(BF120:BF259)),  2)</f>
        <v>0</v>
      </c>
      <c r="G36" s="34"/>
      <c r="H36" s="34"/>
      <c r="I36" s="167">
        <v>0.14999999999999999</v>
      </c>
      <c r="J36" s="166">
        <f>ROUND(((SUM(BF120:BF259))*I36),  2)</f>
        <v>0</v>
      </c>
      <c r="K36" s="34"/>
      <c r="L36" s="59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40"/>
      <c r="C37" s="34"/>
      <c r="D37" s="34"/>
      <c r="E37" s="148" t="s">
        <v>43</v>
      </c>
      <c r="F37" s="166">
        <f>ROUND((SUM(BG120:BG259)),  2)</f>
        <v>0</v>
      </c>
      <c r="G37" s="34"/>
      <c r="H37" s="34"/>
      <c r="I37" s="167">
        <v>0.20999999999999999</v>
      </c>
      <c r="J37" s="166">
        <f>0</f>
        <v>0</v>
      </c>
      <c r="K37" s="34"/>
      <c r="L37" s="59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hidden="1" s="2" customFormat="1" ht="14.4" customHeight="1">
      <c r="A38" s="34"/>
      <c r="B38" s="40"/>
      <c r="C38" s="34"/>
      <c r="D38" s="34"/>
      <c r="E38" s="148" t="s">
        <v>44</v>
      </c>
      <c r="F38" s="166">
        <f>ROUND((SUM(BH120:BH259)),  2)</f>
        <v>0</v>
      </c>
      <c r="G38" s="34"/>
      <c r="H38" s="34"/>
      <c r="I38" s="167">
        <v>0.14999999999999999</v>
      </c>
      <c r="J38" s="166">
        <f>0</f>
        <v>0</v>
      </c>
      <c r="K38" s="34"/>
      <c r="L38" s="59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hidden="1" s="2" customFormat="1" ht="14.4" customHeight="1">
      <c r="A39" s="34"/>
      <c r="B39" s="40"/>
      <c r="C39" s="34"/>
      <c r="D39" s="34"/>
      <c r="E39" s="148" t="s">
        <v>45</v>
      </c>
      <c r="F39" s="166">
        <f>ROUND((SUM(BI120:BI259)),  2)</f>
        <v>0</v>
      </c>
      <c r="G39" s="34"/>
      <c r="H39" s="34"/>
      <c r="I39" s="167">
        <v>0</v>
      </c>
      <c r="J39" s="166">
        <f>0</f>
        <v>0</v>
      </c>
      <c r="K39" s="34"/>
      <c r="L39" s="59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6.96" customHeight="1">
      <c r="A40" s="34"/>
      <c r="B40" s="40"/>
      <c r="C40" s="34"/>
      <c r="D40" s="34"/>
      <c r="E40" s="34"/>
      <c r="F40" s="34"/>
      <c r="G40" s="34"/>
      <c r="H40" s="34"/>
      <c r="I40" s="150"/>
      <c r="J40" s="34"/>
      <c r="K40" s="34"/>
      <c r="L40" s="59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2" customFormat="1" ht="25.44" customHeight="1">
      <c r="A41" s="34"/>
      <c r="B41" s="40"/>
      <c r="C41" s="168"/>
      <c r="D41" s="169" t="s">
        <v>46</v>
      </c>
      <c r="E41" s="170"/>
      <c r="F41" s="170"/>
      <c r="G41" s="171" t="s">
        <v>47</v>
      </c>
      <c r="H41" s="172" t="s">
        <v>48</v>
      </c>
      <c r="I41" s="173"/>
      <c r="J41" s="174">
        <f>SUM(J32:J39)</f>
        <v>0</v>
      </c>
      <c r="K41" s="175"/>
      <c r="L41" s="59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="2" customFormat="1" ht="14.4" customHeight="1">
      <c r="A42" s="34"/>
      <c r="B42" s="40"/>
      <c r="C42" s="34"/>
      <c r="D42" s="34"/>
      <c r="E42" s="34"/>
      <c r="F42" s="34"/>
      <c r="G42" s="34"/>
      <c r="H42" s="34"/>
      <c r="I42" s="150"/>
      <c r="J42" s="34"/>
      <c r="K42" s="34"/>
      <c r="L42" s="59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="1" customFormat="1" ht="14.4" customHeight="1">
      <c r="B43" s="16"/>
      <c r="I43" s="142"/>
      <c r="L43" s="16"/>
    </row>
    <row r="44" s="1" customFormat="1" ht="14.4" customHeight="1">
      <c r="B44" s="16"/>
      <c r="I44" s="142"/>
      <c r="L44" s="16"/>
    </row>
    <row r="45" s="1" customFormat="1" ht="14.4" customHeight="1">
      <c r="B45" s="16"/>
      <c r="I45" s="142"/>
      <c r="L45" s="16"/>
    </row>
    <row r="46" s="1" customFormat="1" ht="14.4" customHeight="1">
      <c r="B46" s="16"/>
      <c r="I46" s="142"/>
      <c r="L46" s="16"/>
    </row>
    <row r="47" s="1" customFormat="1" ht="14.4" customHeight="1">
      <c r="B47" s="16"/>
      <c r="I47" s="142"/>
      <c r="L47" s="16"/>
    </row>
    <row r="48" s="1" customFormat="1" ht="14.4" customHeight="1">
      <c r="B48" s="16"/>
      <c r="I48" s="142"/>
      <c r="L48" s="16"/>
    </row>
    <row r="49" s="1" customFormat="1" ht="14.4" customHeight="1">
      <c r="B49" s="16"/>
      <c r="I49" s="142"/>
      <c r="L49" s="16"/>
    </row>
    <row r="50" s="2" customFormat="1" ht="14.4" customHeight="1">
      <c r="B50" s="59"/>
      <c r="D50" s="176" t="s">
        <v>49</v>
      </c>
      <c r="E50" s="177"/>
      <c r="F50" s="177"/>
      <c r="G50" s="176" t="s">
        <v>50</v>
      </c>
      <c r="H50" s="177"/>
      <c r="I50" s="178"/>
      <c r="J50" s="177"/>
      <c r="K50" s="177"/>
      <c r="L50" s="59"/>
    </row>
    <row r="51">
      <c r="B51" s="16"/>
      <c r="L51" s="16"/>
    </row>
    <row r="52">
      <c r="B52" s="16"/>
      <c r="L52" s="16"/>
    </row>
    <row r="53">
      <c r="B53" s="16"/>
      <c r="L53" s="16"/>
    </row>
    <row r="54">
      <c r="B54" s="16"/>
      <c r="L54" s="16"/>
    </row>
    <row r="55">
      <c r="B55" s="16"/>
      <c r="L55" s="16"/>
    </row>
    <row r="56">
      <c r="B56" s="16"/>
      <c r="L56" s="16"/>
    </row>
    <row r="57">
      <c r="B57" s="16"/>
      <c r="L57" s="16"/>
    </row>
    <row r="58">
      <c r="B58" s="16"/>
      <c r="L58" s="16"/>
    </row>
    <row r="59">
      <c r="B59" s="16"/>
      <c r="L59" s="16"/>
    </row>
    <row r="60">
      <c r="B60" s="16"/>
      <c r="L60" s="16"/>
    </row>
    <row r="61" s="2" customFormat="1">
      <c r="A61" s="34"/>
      <c r="B61" s="40"/>
      <c r="C61" s="34"/>
      <c r="D61" s="179" t="s">
        <v>51</v>
      </c>
      <c r="E61" s="180"/>
      <c r="F61" s="181" t="s">
        <v>52</v>
      </c>
      <c r="G61" s="179" t="s">
        <v>51</v>
      </c>
      <c r="H61" s="180"/>
      <c r="I61" s="182"/>
      <c r="J61" s="183" t="s">
        <v>52</v>
      </c>
      <c r="K61" s="180"/>
      <c r="L61" s="59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6"/>
      <c r="L62" s="16"/>
    </row>
    <row r="63">
      <c r="B63" s="16"/>
      <c r="L63" s="16"/>
    </row>
    <row r="64">
      <c r="B64" s="16"/>
      <c r="L64" s="16"/>
    </row>
    <row r="65" s="2" customFormat="1">
      <c r="A65" s="34"/>
      <c r="B65" s="40"/>
      <c r="C65" s="34"/>
      <c r="D65" s="176" t="s">
        <v>53</v>
      </c>
      <c r="E65" s="184"/>
      <c r="F65" s="184"/>
      <c r="G65" s="176" t="s">
        <v>54</v>
      </c>
      <c r="H65" s="184"/>
      <c r="I65" s="185"/>
      <c r="J65" s="184"/>
      <c r="K65" s="184"/>
      <c r="L65" s="59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6"/>
      <c r="L66" s="16"/>
    </row>
    <row r="67">
      <c r="B67" s="16"/>
      <c r="L67" s="16"/>
    </row>
    <row r="68">
      <c r="B68" s="16"/>
      <c r="L68" s="16"/>
    </row>
    <row r="69">
      <c r="B69" s="16"/>
      <c r="L69" s="16"/>
    </row>
    <row r="70">
      <c r="B70" s="16"/>
      <c r="L70" s="16"/>
    </row>
    <row r="71">
      <c r="B71" s="16"/>
      <c r="L71" s="16"/>
    </row>
    <row r="72">
      <c r="B72" s="16"/>
      <c r="L72" s="16"/>
    </row>
    <row r="73">
      <c r="B73" s="16"/>
      <c r="L73" s="16"/>
    </row>
    <row r="74">
      <c r="B74" s="16"/>
      <c r="L74" s="16"/>
    </row>
    <row r="75">
      <c r="B75" s="16"/>
      <c r="L75" s="16"/>
    </row>
    <row r="76" s="2" customFormat="1">
      <c r="A76" s="34"/>
      <c r="B76" s="40"/>
      <c r="C76" s="34"/>
      <c r="D76" s="179" t="s">
        <v>51</v>
      </c>
      <c r="E76" s="180"/>
      <c r="F76" s="181" t="s">
        <v>52</v>
      </c>
      <c r="G76" s="179" t="s">
        <v>51</v>
      </c>
      <c r="H76" s="180"/>
      <c r="I76" s="182"/>
      <c r="J76" s="183" t="s">
        <v>52</v>
      </c>
      <c r="K76" s="180"/>
      <c r="L76" s="59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186"/>
      <c r="C77" s="187"/>
      <c r="D77" s="187"/>
      <c r="E77" s="187"/>
      <c r="F77" s="187"/>
      <c r="G77" s="187"/>
      <c r="H77" s="187"/>
      <c r="I77" s="188"/>
      <c r="J77" s="187"/>
      <c r="K77" s="187"/>
      <c r="L77" s="59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189"/>
      <c r="C81" s="190"/>
      <c r="D81" s="190"/>
      <c r="E81" s="190"/>
      <c r="F81" s="190"/>
      <c r="G81" s="190"/>
      <c r="H81" s="190"/>
      <c r="I81" s="191"/>
      <c r="J81" s="190"/>
      <c r="K81" s="190"/>
      <c r="L81" s="59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174</v>
      </c>
      <c r="D82" s="36"/>
      <c r="E82" s="36"/>
      <c r="F82" s="36"/>
      <c r="G82" s="36"/>
      <c r="H82" s="36"/>
      <c r="I82" s="150"/>
      <c r="J82" s="36"/>
      <c r="K82" s="36"/>
      <c r="L82" s="59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6"/>
      <c r="D83" s="36"/>
      <c r="E83" s="36"/>
      <c r="F83" s="36"/>
      <c r="G83" s="36"/>
      <c r="H83" s="36"/>
      <c r="I83" s="150"/>
      <c r="J83" s="36"/>
      <c r="K83" s="36"/>
      <c r="L83" s="59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16</v>
      </c>
      <c r="D84" s="36"/>
      <c r="E84" s="36"/>
      <c r="F84" s="36"/>
      <c r="G84" s="36"/>
      <c r="H84" s="36"/>
      <c r="I84" s="150"/>
      <c r="J84" s="36"/>
      <c r="K84" s="36"/>
      <c r="L84" s="59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16.5" customHeight="1">
      <c r="A85" s="34"/>
      <c r="B85" s="35"/>
      <c r="C85" s="36"/>
      <c r="D85" s="36"/>
      <c r="E85" s="192" t="str">
        <f>E7</f>
        <v xml:space="preserve">Oprava kolejí a výhybek v uzlu Plzeň a na trati  Plzeň - Blatno</v>
      </c>
      <c r="F85" s="28"/>
      <c r="G85" s="28"/>
      <c r="H85" s="28"/>
      <c r="I85" s="150"/>
      <c r="J85" s="36"/>
      <c r="K85" s="36"/>
      <c r="L85" s="59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1" customFormat="1" ht="12" customHeight="1">
      <c r="B86" s="17"/>
      <c r="C86" s="28" t="s">
        <v>170</v>
      </c>
      <c r="D86" s="18"/>
      <c r="E86" s="18"/>
      <c r="F86" s="18"/>
      <c r="G86" s="18"/>
      <c r="H86" s="18"/>
      <c r="I86" s="142"/>
      <c r="J86" s="18"/>
      <c r="K86" s="18"/>
      <c r="L86" s="16"/>
    </row>
    <row r="87" s="2" customFormat="1" ht="16.5" customHeight="1">
      <c r="A87" s="34"/>
      <c r="B87" s="35"/>
      <c r="C87" s="36"/>
      <c r="D87" s="36"/>
      <c r="E87" s="192" t="s">
        <v>1706</v>
      </c>
      <c r="F87" s="36"/>
      <c r="G87" s="36"/>
      <c r="H87" s="36"/>
      <c r="I87" s="150"/>
      <c r="J87" s="36"/>
      <c r="K87" s="36"/>
      <c r="L87" s="59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12" customHeight="1">
      <c r="A88" s="34"/>
      <c r="B88" s="35"/>
      <c r="C88" s="28" t="s">
        <v>172</v>
      </c>
      <c r="D88" s="36"/>
      <c r="E88" s="36"/>
      <c r="F88" s="36"/>
      <c r="G88" s="36"/>
      <c r="H88" s="36"/>
      <c r="I88" s="150"/>
      <c r="J88" s="36"/>
      <c r="K88" s="36"/>
      <c r="L88" s="59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6.5" customHeight="1">
      <c r="A89" s="34"/>
      <c r="B89" s="35"/>
      <c r="C89" s="36"/>
      <c r="D89" s="36"/>
      <c r="E89" s="72" t="str">
        <f>E11</f>
        <v>SO 5.1 - Oprava výhybky</v>
      </c>
      <c r="F89" s="36"/>
      <c r="G89" s="36"/>
      <c r="H89" s="36"/>
      <c r="I89" s="150"/>
      <c r="J89" s="36"/>
      <c r="K89" s="36"/>
      <c r="L89" s="59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6"/>
      <c r="D90" s="36"/>
      <c r="E90" s="36"/>
      <c r="F90" s="36"/>
      <c r="G90" s="36"/>
      <c r="H90" s="36"/>
      <c r="I90" s="150"/>
      <c r="J90" s="36"/>
      <c r="K90" s="36"/>
      <c r="L90" s="59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2" customHeight="1">
      <c r="A91" s="34"/>
      <c r="B91" s="35"/>
      <c r="C91" s="28" t="s">
        <v>20</v>
      </c>
      <c r="D91" s="36"/>
      <c r="E91" s="36"/>
      <c r="F91" s="23" t="str">
        <f>F14</f>
        <v>TO Plzeň, TO Třemošná</v>
      </c>
      <c r="G91" s="36"/>
      <c r="H91" s="36"/>
      <c r="I91" s="152" t="s">
        <v>22</v>
      </c>
      <c r="J91" s="75" t="str">
        <f>IF(J14="","",J14)</f>
        <v>8. 1. 2020</v>
      </c>
      <c r="K91" s="36"/>
      <c r="L91" s="59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6.96" customHeight="1">
      <c r="A92" s="34"/>
      <c r="B92" s="35"/>
      <c r="C92" s="36"/>
      <c r="D92" s="36"/>
      <c r="E92" s="36"/>
      <c r="F92" s="36"/>
      <c r="G92" s="36"/>
      <c r="H92" s="36"/>
      <c r="I92" s="150"/>
      <c r="J92" s="36"/>
      <c r="K92" s="36"/>
      <c r="L92" s="59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5.15" customHeight="1">
      <c r="A93" s="34"/>
      <c r="B93" s="35"/>
      <c r="C93" s="28" t="s">
        <v>24</v>
      </c>
      <c r="D93" s="36"/>
      <c r="E93" s="36"/>
      <c r="F93" s="23" t="str">
        <f>E17</f>
        <v xml:space="preserve">Správa železnic s.o. -  OŘ Plzeň</v>
      </c>
      <c r="G93" s="36"/>
      <c r="H93" s="36"/>
      <c r="I93" s="152" t="s">
        <v>30</v>
      </c>
      <c r="J93" s="32" t="str">
        <f>E23</f>
        <v xml:space="preserve"> </v>
      </c>
      <c r="K93" s="36"/>
      <c r="L93" s="59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15.15" customHeight="1">
      <c r="A94" s="34"/>
      <c r="B94" s="35"/>
      <c r="C94" s="28" t="s">
        <v>28</v>
      </c>
      <c r="D94" s="36"/>
      <c r="E94" s="36"/>
      <c r="F94" s="23" t="str">
        <f>IF(E20="","",E20)</f>
        <v>Vyplň údaj</v>
      </c>
      <c r="G94" s="36"/>
      <c r="H94" s="36"/>
      <c r="I94" s="152" t="s">
        <v>33</v>
      </c>
      <c r="J94" s="32" t="str">
        <f>E26</f>
        <v>Jung</v>
      </c>
      <c r="K94" s="36"/>
      <c r="L94" s="59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6"/>
      <c r="D95" s="36"/>
      <c r="E95" s="36"/>
      <c r="F95" s="36"/>
      <c r="G95" s="36"/>
      <c r="H95" s="36"/>
      <c r="I95" s="150"/>
      <c r="J95" s="36"/>
      <c r="K95" s="36"/>
      <c r="L95" s="59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9.28" customHeight="1">
      <c r="A96" s="34"/>
      <c r="B96" s="35"/>
      <c r="C96" s="193" t="s">
        <v>175</v>
      </c>
      <c r="D96" s="194"/>
      <c r="E96" s="194"/>
      <c r="F96" s="194"/>
      <c r="G96" s="194"/>
      <c r="H96" s="194"/>
      <c r="I96" s="195"/>
      <c r="J96" s="196" t="s">
        <v>176</v>
      </c>
      <c r="K96" s="194"/>
      <c r="L96" s="59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="2" customFormat="1" ht="10.32" customHeight="1">
      <c r="A97" s="34"/>
      <c r="B97" s="35"/>
      <c r="C97" s="36"/>
      <c r="D97" s="36"/>
      <c r="E97" s="36"/>
      <c r="F97" s="36"/>
      <c r="G97" s="36"/>
      <c r="H97" s="36"/>
      <c r="I97" s="150"/>
      <c r="J97" s="36"/>
      <c r="K97" s="36"/>
      <c r="L97" s="59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="2" customFormat="1" ht="22.8" customHeight="1">
      <c r="A98" s="34"/>
      <c r="B98" s="35"/>
      <c r="C98" s="197" t="s">
        <v>177</v>
      </c>
      <c r="D98" s="36"/>
      <c r="E98" s="36"/>
      <c r="F98" s="36"/>
      <c r="G98" s="36"/>
      <c r="H98" s="36"/>
      <c r="I98" s="150"/>
      <c r="J98" s="106">
        <f>J120</f>
        <v>0</v>
      </c>
      <c r="K98" s="36"/>
      <c r="L98" s="59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U98" s="13" t="s">
        <v>178</v>
      </c>
    </row>
    <row r="99" s="2" customFormat="1" ht="21.84" customHeight="1">
      <c r="A99" s="34"/>
      <c r="B99" s="35"/>
      <c r="C99" s="36"/>
      <c r="D99" s="36"/>
      <c r="E99" s="36"/>
      <c r="F99" s="36"/>
      <c r="G99" s="36"/>
      <c r="H99" s="36"/>
      <c r="I99" s="150"/>
      <c r="J99" s="36"/>
      <c r="K99" s="36"/>
      <c r="L99" s="59"/>
      <c r="S99" s="34"/>
      <c r="T99" s="34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</row>
    <row r="100" s="2" customFormat="1" ht="6.96" customHeight="1">
      <c r="A100" s="34"/>
      <c r="B100" s="62"/>
      <c r="C100" s="63"/>
      <c r="D100" s="63"/>
      <c r="E100" s="63"/>
      <c r="F100" s="63"/>
      <c r="G100" s="63"/>
      <c r="H100" s="63"/>
      <c r="I100" s="188"/>
      <c r="J100" s="63"/>
      <c r="K100" s="63"/>
      <c r="L100" s="59"/>
      <c r="S100" s="34"/>
      <c r="T100" s="34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</row>
    <row r="104" s="2" customFormat="1" ht="6.96" customHeight="1">
      <c r="A104" s="34"/>
      <c r="B104" s="64"/>
      <c r="C104" s="65"/>
      <c r="D104" s="65"/>
      <c r="E104" s="65"/>
      <c r="F104" s="65"/>
      <c r="G104" s="65"/>
      <c r="H104" s="65"/>
      <c r="I104" s="191"/>
      <c r="J104" s="65"/>
      <c r="K104" s="65"/>
      <c r="L104" s="59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5" s="2" customFormat="1" ht="24.96" customHeight="1">
      <c r="A105" s="34"/>
      <c r="B105" s="35"/>
      <c r="C105" s="19" t="s">
        <v>179</v>
      </c>
      <c r="D105" s="36"/>
      <c r="E105" s="36"/>
      <c r="F105" s="36"/>
      <c r="G105" s="36"/>
      <c r="H105" s="36"/>
      <c r="I105" s="150"/>
      <c r="J105" s="36"/>
      <c r="K105" s="36"/>
      <c r="L105" s="59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="2" customFormat="1" ht="6.96" customHeight="1">
      <c r="A106" s="34"/>
      <c r="B106" s="35"/>
      <c r="C106" s="36"/>
      <c r="D106" s="36"/>
      <c r="E106" s="36"/>
      <c r="F106" s="36"/>
      <c r="G106" s="36"/>
      <c r="H106" s="36"/>
      <c r="I106" s="150"/>
      <c r="J106" s="36"/>
      <c r="K106" s="36"/>
      <c r="L106" s="59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="2" customFormat="1" ht="12" customHeight="1">
      <c r="A107" s="34"/>
      <c r="B107" s="35"/>
      <c r="C107" s="28" t="s">
        <v>16</v>
      </c>
      <c r="D107" s="36"/>
      <c r="E107" s="36"/>
      <c r="F107" s="36"/>
      <c r="G107" s="36"/>
      <c r="H107" s="36"/>
      <c r="I107" s="150"/>
      <c r="J107" s="36"/>
      <c r="K107" s="36"/>
      <c r="L107" s="59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="2" customFormat="1" ht="16.5" customHeight="1">
      <c r="A108" s="34"/>
      <c r="B108" s="35"/>
      <c r="C108" s="36"/>
      <c r="D108" s="36"/>
      <c r="E108" s="192" t="str">
        <f>E7</f>
        <v xml:space="preserve">Oprava kolejí a výhybek v uzlu Plzeň a na trati  Plzeň - Blatno</v>
      </c>
      <c r="F108" s="28"/>
      <c r="G108" s="28"/>
      <c r="H108" s="28"/>
      <c r="I108" s="150"/>
      <c r="J108" s="36"/>
      <c r="K108" s="36"/>
      <c r="L108" s="59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="1" customFormat="1" ht="12" customHeight="1">
      <c r="B109" s="17"/>
      <c r="C109" s="28" t="s">
        <v>170</v>
      </c>
      <c r="D109" s="18"/>
      <c r="E109" s="18"/>
      <c r="F109" s="18"/>
      <c r="G109" s="18"/>
      <c r="H109" s="18"/>
      <c r="I109" s="142"/>
      <c r="J109" s="18"/>
      <c r="K109" s="18"/>
      <c r="L109" s="16"/>
    </row>
    <row r="110" s="2" customFormat="1" ht="16.5" customHeight="1">
      <c r="A110" s="34"/>
      <c r="B110" s="35"/>
      <c r="C110" s="36"/>
      <c r="D110" s="36"/>
      <c r="E110" s="192" t="s">
        <v>1706</v>
      </c>
      <c r="F110" s="36"/>
      <c r="G110" s="36"/>
      <c r="H110" s="36"/>
      <c r="I110" s="150"/>
      <c r="J110" s="36"/>
      <c r="K110" s="36"/>
      <c r="L110" s="59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="2" customFormat="1" ht="12" customHeight="1">
      <c r="A111" s="34"/>
      <c r="B111" s="35"/>
      <c r="C111" s="28" t="s">
        <v>172</v>
      </c>
      <c r="D111" s="36"/>
      <c r="E111" s="36"/>
      <c r="F111" s="36"/>
      <c r="G111" s="36"/>
      <c r="H111" s="36"/>
      <c r="I111" s="150"/>
      <c r="J111" s="36"/>
      <c r="K111" s="36"/>
      <c r="L111" s="59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="2" customFormat="1" ht="16.5" customHeight="1">
      <c r="A112" s="34"/>
      <c r="B112" s="35"/>
      <c r="C112" s="36"/>
      <c r="D112" s="36"/>
      <c r="E112" s="72" t="str">
        <f>E11</f>
        <v>SO 5.1 - Oprava výhybky</v>
      </c>
      <c r="F112" s="36"/>
      <c r="G112" s="36"/>
      <c r="H112" s="36"/>
      <c r="I112" s="150"/>
      <c r="J112" s="36"/>
      <c r="K112" s="36"/>
      <c r="L112" s="59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="2" customFormat="1" ht="6.96" customHeight="1">
      <c r="A113" s="34"/>
      <c r="B113" s="35"/>
      <c r="C113" s="36"/>
      <c r="D113" s="36"/>
      <c r="E113" s="36"/>
      <c r="F113" s="36"/>
      <c r="G113" s="36"/>
      <c r="H113" s="36"/>
      <c r="I113" s="150"/>
      <c r="J113" s="36"/>
      <c r="K113" s="36"/>
      <c r="L113" s="59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12" customHeight="1">
      <c r="A114" s="34"/>
      <c r="B114" s="35"/>
      <c r="C114" s="28" t="s">
        <v>20</v>
      </c>
      <c r="D114" s="36"/>
      <c r="E114" s="36"/>
      <c r="F114" s="23" t="str">
        <f>F14</f>
        <v>TO Plzeň, TO Třemošná</v>
      </c>
      <c r="G114" s="36"/>
      <c r="H114" s="36"/>
      <c r="I114" s="152" t="s">
        <v>22</v>
      </c>
      <c r="J114" s="75" t="str">
        <f>IF(J14="","",J14)</f>
        <v>8. 1. 2020</v>
      </c>
      <c r="K114" s="36"/>
      <c r="L114" s="59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6.96" customHeight="1">
      <c r="A115" s="34"/>
      <c r="B115" s="35"/>
      <c r="C115" s="36"/>
      <c r="D115" s="36"/>
      <c r="E115" s="36"/>
      <c r="F115" s="36"/>
      <c r="G115" s="36"/>
      <c r="H115" s="36"/>
      <c r="I115" s="150"/>
      <c r="J115" s="36"/>
      <c r="K115" s="36"/>
      <c r="L115" s="59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2" customFormat="1" ht="15.15" customHeight="1">
      <c r="A116" s="34"/>
      <c r="B116" s="35"/>
      <c r="C116" s="28" t="s">
        <v>24</v>
      </c>
      <c r="D116" s="36"/>
      <c r="E116" s="36"/>
      <c r="F116" s="23" t="str">
        <f>E17</f>
        <v xml:space="preserve">Správa železnic s.o. -  OŘ Plzeň</v>
      </c>
      <c r="G116" s="36"/>
      <c r="H116" s="36"/>
      <c r="I116" s="152" t="s">
        <v>30</v>
      </c>
      <c r="J116" s="32" t="str">
        <f>E23</f>
        <v xml:space="preserve"> </v>
      </c>
      <c r="K116" s="36"/>
      <c r="L116" s="59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="2" customFormat="1" ht="15.15" customHeight="1">
      <c r="A117" s="34"/>
      <c r="B117" s="35"/>
      <c r="C117" s="28" t="s">
        <v>28</v>
      </c>
      <c r="D117" s="36"/>
      <c r="E117" s="36"/>
      <c r="F117" s="23" t="str">
        <f>IF(E20="","",E20)</f>
        <v>Vyplň údaj</v>
      </c>
      <c r="G117" s="36"/>
      <c r="H117" s="36"/>
      <c r="I117" s="152" t="s">
        <v>33</v>
      </c>
      <c r="J117" s="32" t="str">
        <f>E26</f>
        <v>Jung</v>
      </c>
      <c r="K117" s="36"/>
      <c r="L117" s="59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="2" customFormat="1" ht="10.32" customHeight="1">
      <c r="A118" s="34"/>
      <c r="B118" s="35"/>
      <c r="C118" s="36"/>
      <c r="D118" s="36"/>
      <c r="E118" s="36"/>
      <c r="F118" s="36"/>
      <c r="G118" s="36"/>
      <c r="H118" s="36"/>
      <c r="I118" s="150"/>
      <c r="J118" s="36"/>
      <c r="K118" s="36"/>
      <c r="L118" s="59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="9" customFormat="1" ht="29.28" customHeight="1">
      <c r="A119" s="198"/>
      <c r="B119" s="199"/>
      <c r="C119" s="200" t="s">
        <v>180</v>
      </c>
      <c r="D119" s="201" t="s">
        <v>61</v>
      </c>
      <c r="E119" s="201" t="s">
        <v>57</v>
      </c>
      <c r="F119" s="201" t="s">
        <v>58</v>
      </c>
      <c r="G119" s="201" t="s">
        <v>181</v>
      </c>
      <c r="H119" s="201" t="s">
        <v>182</v>
      </c>
      <c r="I119" s="202" t="s">
        <v>183</v>
      </c>
      <c r="J119" s="203" t="s">
        <v>176</v>
      </c>
      <c r="K119" s="204" t="s">
        <v>184</v>
      </c>
      <c r="L119" s="205"/>
      <c r="M119" s="96" t="s">
        <v>1</v>
      </c>
      <c r="N119" s="97" t="s">
        <v>40</v>
      </c>
      <c r="O119" s="97" t="s">
        <v>185</v>
      </c>
      <c r="P119" s="97" t="s">
        <v>186</v>
      </c>
      <c r="Q119" s="97" t="s">
        <v>187</v>
      </c>
      <c r="R119" s="97" t="s">
        <v>188</v>
      </c>
      <c r="S119" s="97" t="s">
        <v>189</v>
      </c>
      <c r="T119" s="98" t="s">
        <v>190</v>
      </c>
      <c r="U119" s="198"/>
      <c r="V119" s="198"/>
      <c r="W119" s="198"/>
      <c r="X119" s="198"/>
      <c r="Y119" s="198"/>
      <c r="Z119" s="198"/>
      <c r="AA119" s="198"/>
      <c r="AB119" s="198"/>
      <c r="AC119" s="198"/>
      <c r="AD119" s="198"/>
      <c r="AE119" s="198"/>
    </row>
    <row r="120" s="2" customFormat="1" ht="22.8" customHeight="1">
      <c r="A120" s="34"/>
      <c r="B120" s="35"/>
      <c r="C120" s="103" t="s">
        <v>191</v>
      </c>
      <c r="D120" s="36"/>
      <c r="E120" s="36"/>
      <c r="F120" s="36"/>
      <c r="G120" s="36"/>
      <c r="H120" s="36"/>
      <c r="I120" s="150"/>
      <c r="J120" s="206">
        <f>BK120</f>
        <v>0</v>
      </c>
      <c r="K120" s="36"/>
      <c r="L120" s="40"/>
      <c r="M120" s="99"/>
      <c r="N120" s="207"/>
      <c r="O120" s="100"/>
      <c r="P120" s="208">
        <f>SUM(P121:P259)</f>
        <v>0</v>
      </c>
      <c r="Q120" s="100"/>
      <c r="R120" s="208">
        <f>SUM(R121:R259)</f>
        <v>14.97368</v>
      </c>
      <c r="S120" s="100"/>
      <c r="T120" s="209">
        <f>SUM(T121:T259)</f>
        <v>0</v>
      </c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T120" s="13" t="s">
        <v>75</v>
      </c>
      <c r="AU120" s="13" t="s">
        <v>178</v>
      </c>
      <c r="BK120" s="210">
        <f>SUM(BK121:BK259)</f>
        <v>0</v>
      </c>
    </row>
    <row r="121" s="2" customFormat="1" ht="16.5" customHeight="1">
      <c r="A121" s="34"/>
      <c r="B121" s="35"/>
      <c r="C121" s="211" t="s">
        <v>83</v>
      </c>
      <c r="D121" s="211" t="s">
        <v>192</v>
      </c>
      <c r="E121" s="212" t="s">
        <v>728</v>
      </c>
      <c r="F121" s="213" t="s">
        <v>729</v>
      </c>
      <c r="G121" s="214" t="s">
        <v>195</v>
      </c>
      <c r="H121" s="215">
        <v>46.600000000000001</v>
      </c>
      <c r="I121" s="216"/>
      <c r="J121" s="217">
        <f>ROUND(I121*H121,2)</f>
        <v>0</v>
      </c>
      <c r="K121" s="218"/>
      <c r="L121" s="40"/>
      <c r="M121" s="219" t="s">
        <v>1</v>
      </c>
      <c r="N121" s="220" t="s">
        <v>41</v>
      </c>
      <c r="O121" s="87"/>
      <c r="P121" s="221">
        <f>O121*H121</f>
        <v>0</v>
      </c>
      <c r="Q121" s="221">
        <v>0</v>
      </c>
      <c r="R121" s="221">
        <f>Q121*H121</f>
        <v>0</v>
      </c>
      <c r="S121" s="221">
        <v>0</v>
      </c>
      <c r="T121" s="222">
        <f>S121*H121</f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R121" s="223" t="s">
        <v>196</v>
      </c>
      <c r="AT121" s="223" t="s">
        <v>192</v>
      </c>
      <c r="AU121" s="223" t="s">
        <v>76</v>
      </c>
      <c r="AY121" s="13" t="s">
        <v>197</v>
      </c>
      <c r="BE121" s="224">
        <f>IF(N121="základní",J121,0)</f>
        <v>0</v>
      </c>
      <c r="BF121" s="224">
        <f>IF(N121="snížená",J121,0)</f>
        <v>0</v>
      </c>
      <c r="BG121" s="224">
        <f>IF(N121="zákl. přenesená",J121,0)</f>
        <v>0</v>
      </c>
      <c r="BH121" s="224">
        <f>IF(N121="sníž. přenesená",J121,0)</f>
        <v>0</v>
      </c>
      <c r="BI121" s="224">
        <f>IF(N121="nulová",J121,0)</f>
        <v>0</v>
      </c>
      <c r="BJ121" s="13" t="s">
        <v>83</v>
      </c>
      <c r="BK121" s="224">
        <f>ROUND(I121*H121,2)</f>
        <v>0</v>
      </c>
      <c r="BL121" s="13" t="s">
        <v>196</v>
      </c>
      <c r="BM121" s="223" t="s">
        <v>1708</v>
      </c>
    </row>
    <row r="122" s="2" customFormat="1">
      <c r="A122" s="34"/>
      <c r="B122" s="35"/>
      <c r="C122" s="36"/>
      <c r="D122" s="225" t="s">
        <v>199</v>
      </c>
      <c r="E122" s="36"/>
      <c r="F122" s="226" t="s">
        <v>731</v>
      </c>
      <c r="G122" s="36"/>
      <c r="H122" s="36"/>
      <c r="I122" s="150"/>
      <c r="J122" s="36"/>
      <c r="K122" s="36"/>
      <c r="L122" s="40"/>
      <c r="M122" s="227"/>
      <c r="N122" s="228"/>
      <c r="O122" s="87"/>
      <c r="P122" s="87"/>
      <c r="Q122" s="87"/>
      <c r="R122" s="87"/>
      <c r="S122" s="87"/>
      <c r="T122" s="88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T122" s="13" t="s">
        <v>199</v>
      </c>
      <c r="AU122" s="13" t="s">
        <v>76</v>
      </c>
    </row>
    <row r="123" s="2" customFormat="1">
      <c r="A123" s="34"/>
      <c r="B123" s="35"/>
      <c r="C123" s="36"/>
      <c r="D123" s="225" t="s">
        <v>340</v>
      </c>
      <c r="E123" s="36"/>
      <c r="F123" s="229" t="s">
        <v>732</v>
      </c>
      <c r="G123" s="36"/>
      <c r="H123" s="36"/>
      <c r="I123" s="150"/>
      <c r="J123" s="36"/>
      <c r="K123" s="36"/>
      <c r="L123" s="40"/>
      <c r="M123" s="227"/>
      <c r="N123" s="228"/>
      <c r="O123" s="87"/>
      <c r="P123" s="87"/>
      <c r="Q123" s="87"/>
      <c r="R123" s="87"/>
      <c r="S123" s="87"/>
      <c r="T123" s="88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T123" s="13" t="s">
        <v>340</v>
      </c>
      <c r="AU123" s="13" t="s">
        <v>76</v>
      </c>
    </row>
    <row r="124" s="2" customFormat="1">
      <c r="A124" s="34"/>
      <c r="B124" s="35"/>
      <c r="C124" s="36"/>
      <c r="D124" s="225" t="s">
        <v>201</v>
      </c>
      <c r="E124" s="36"/>
      <c r="F124" s="229" t="s">
        <v>733</v>
      </c>
      <c r="G124" s="36"/>
      <c r="H124" s="36"/>
      <c r="I124" s="150"/>
      <c r="J124" s="36"/>
      <c r="K124" s="36"/>
      <c r="L124" s="40"/>
      <c r="M124" s="227"/>
      <c r="N124" s="228"/>
      <c r="O124" s="87"/>
      <c r="P124" s="87"/>
      <c r="Q124" s="87"/>
      <c r="R124" s="87"/>
      <c r="S124" s="87"/>
      <c r="T124" s="88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T124" s="13" t="s">
        <v>201</v>
      </c>
      <c r="AU124" s="13" t="s">
        <v>76</v>
      </c>
    </row>
    <row r="125" s="10" customFormat="1">
      <c r="A125" s="10"/>
      <c r="B125" s="230"/>
      <c r="C125" s="231"/>
      <c r="D125" s="225" t="s">
        <v>203</v>
      </c>
      <c r="E125" s="232" t="s">
        <v>1</v>
      </c>
      <c r="F125" s="233" t="s">
        <v>1709</v>
      </c>
      <c r="G125" s="231"/>
      <c r="H125" s="234">
        <v>26.199999999999999</v>
      </c>
      <c r="I125" s="235"/>
      <c r="J125" s="231"/>
      <c r="K125" s="231"/>
      <c r="L125" s="236"/>
      <c r="M125" s="237"/>
      <c r="N125" s="238"/>
      <c r="O125" s="238"/>
      <c r="P125" s="238"/>
      <c r="Q125" s="238"/>
      <c r="R125" s="238"/>
      <c r="S125" s="238"/>
      <c r="T125" s="239"/>
      <c r="U125" s="10"/>
      <c r="V125" s="10"/>
      <c r="W125" s="10"/>
      <c r="X125" s="10"/>
      <c r="Y125" s="10"/>
      <c r="Z125" s="10"/>
      <c r="AA125" s="10"/>
      <c r="AB125" s="10"/>
      <c r="AC125" s="10"/>
      <c r="AD125" s="10"/>
      <c r="AE125" s="10"/>
      <c r="AT125" s="240" t="s">
        <v>203</v>
      </c>
      <c r="AU125" s="240" t="s">
        <v>76</v>
      </c>
      <c r="AV125" s="10" t="s">
        <v>85</v>
      </c>
      <c r="AW125" s="10" t="s">
        <v>32</v>
      </c>
      <c r="AX125" s="10" t="s">
        <v>76</v>
      </c>
      <c r="AY125" s="240" t="s">
        <v>197</v>
      </c>
    </row>
    <row r="126" s="10" customFormat="1">
      <c r="A126" s="10"/>
      <c r="B126" s="230"/>
      <c r="C126" s="231"/>
      <c r="D126" s="225" t="s">
        <v>203</v>
      </c>
      <c r="E126" s="232" t="s">
        <v>1</v>
      </c>
      <c r="F126" s="233" t="s">
        <v>735</v>
      </c>
      <c r="G126" s="231"/>
      <c r="H126" s="234">
        <v>20.399999999999999</v>
      </c>
      <c r="I126" s="235"/>
      <c r="J126" s="231"/>
      <c r="K126" s="231"/>
      <c r="L126" s="236"/>
      <c r="M126" s="237"/>
      <c r="N126" s="238"/>
      <c r="O126" s="238"/>
      <c r="P126" s="238"/>
      <c r="Q126" s="238"/>
      <c r="R126" s="238"/>
      <c r="S126" s="238"/>
      <c r="T126" s="239"/>
      <c r="U126" s="10"/>
      <c r="V126" s="10"/>
      <c r="W126" s="10"/>
      <c r="X126" s="10"/>
      <c r="Y126" s="10"/>
      <c r="Z126" s="10"/>
      <c r="AA126" s="10"/>
      <c r="AB126" s="10"/>
      <c r="AC126" s="10"/>
      <c r="AD126" s="10"/>
      <c r="AE126" s="10"/>
      <c r="AT126" s="240" t="s">
        <v>203</v>
      </c>
      <c r="AU126" s="240" t="s">
        <v>76</v>
      </c>
      <c r="AV126" s="10" t="s">
        <v>85</v>
      </c>
      <c r="AW126" s="10" t="s">
        <v>32</v>
      </c>
      <c r="AX126" s="10" t="s">
        <v>76</v>
      </c>
      <c r="AY126" s="240" t="s">
        <v>197</v>
      </c>
    </row>
    <row r="127" s="11" customFormat="1">
      <c r="A127" s="11"/>
      <c r="B127" s="241"/>
      <c r="C127" s="242"/>
      <c r="D127" s="225" t="s">
        <v>203</v>
      </c>
      <c r="E127" s="243" t="s">
        <v>1</v>
      </c>
      <c r="F127" s="244" t="s">
        <v>206</v>
      </c>
      <c r="G127" s="242"/>
      <c r="H127" s="245">
        <v>46.600000000000001</v>
      </c>
      <c r="I127" s="246"/>
      <c r="J127" s="242"/>
      <c r="K127" s="242"/>
      <c r="L127" s="247"/>
      <c r="M127" s="248"/>
      <c r="N127" s="249"/>
      <c r="O127" s="249"/>
      <c r="P127" s="249"/>
      <c r="Q127" s="249"/>
      <c r="R127" s="249"/>
      <c r="S127" s="249"/>
      <c r="T127" s="250"/>
      <c r="U127" s="11"/>
      <c r="V127" s="11"/>
      <c r="W127" s="11"/>
      <c r="X127" s="11"/>
      <c r="Y127" s="11"/>
      <c r="Z127" s="11"/>
      <c r="AA127" s="11"/>
      <c r="AB127" s="11"/>
      <c r="AC127" s="11"/>
      <c r="AD127" s="11"/>
      <c r="AE127" s="11"/>
      <c r="AT127" s="251" t="s">
        <v>203</v>
      </c>
      <c r="AU127" s="251" t="s">
        <v>76</v>
      </c>
      <c r="AV127" s="11" t="s">
        <v>196</v>
      </c>
      <c r="AW127" s="11" t="s">
        <v>32</v>
      </c>
      <c r="AX127" s="11" t="s">
        <v>83</v>
      </c>
      <c r="AY127" s="251" t="s">
        <v>197</v>
      </c>
    </row>
    <row r="128" s="2" customFormat="1" ht="16.5" customHeight="1">
      <c r="A128" s="34"/>
      <c r="B128" s="35"/>
      <c r="C128" s="211" t="s">
        <v>85</v>
      </c>
      <c r="D128" s="211" t="s">
        <v>192</v>
      </c>
      <c r="E128" s="212" t="s">
        <v>207</v>
      </c>
      <c r="F128" s="213" t="s">
        <v>208</v>
      </c>
      <c r="G128" s="214" t="s">
        <v>209</v>
      </c>
      <c r="H128" s="215">
        <v>6</v>
      </c>
      <c r="I128" s="216"/>
      <c r="J128" s="217">
        <f>ROUND(I128*H128,2)</f>
        <v>0</v>
      </c>
      <c r="K128" s="218"/>
      <c r="L128" s="40"/>
      <c r="M128" s="219" t="s">
        <v>1</v>
      </c>
      <c r="N128" s="220" t="s">
        <v>41</v>
      </c>
      <c r="O128" s="87"/>
      <c r="P128" s="221">
        <f>O128*H128</f>
        <v>0</v>
      </c>
      <c r="Q128" s="221">
        <v>0</v>
      </c>
      <c r="R128" s="221">
        <f>Q128*H128</f>
        <v>0</v>
      </c>
      <c r="S128" s="221">
        <v>0</v>
      </c>
      <c r="T128" s="222">
        <f>S128*H128</f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223" t="s">
        <v>196</v>
      </c>
      <c r="AT128" s="223" t="s">
        <v>192</v>
      </c>
      <c r="AU128" s="223" t="s">
        <v>76</v>
      </c>
      <c r="AY128" s="13" t="s">
        <v>197</v>
      </c>
      <c r="BE128" s="224">
        <f>IF(N128="základní",J128,0)</f>
        <v>0</v>
      </c>
      <c r="BF128" s="224">
        <f>IF(N128="snížená",J128,0)</f>
        <v>0</v>
      </c>
      <c r="BG128" s="224">
        <f>IF(N128="zákl. přenesená",J128,0)</f>
        <v>0</v>
      </c>
      <c r="BH128" s="224">
        <f>IF(N128="sníž. přenesená",J128,0)</f>
        <v>0</v>
      </c>
      <c r="BI128" s="224">
        <f>IF(N128="nulová",J128,0)</f>
        <v>0</v>
      </c>
      <c r="BJ128" s="13" t="s">
        <v>83</v>
      </c>
      <c r="BK128" s="224">
        <f>ROUND(I128*H128,2)</f>
        <v>0</v>
      </c>
      <c r="BL128" s="13" t="s">
        <v>196</v>
      </c>
      <c r="BM128" s="223" t="s">
        <v>1710</v>
      </c>
    </row>
    <row r="129" s="2" customFormat="1">
      <c r="A129" s="34"/>
      <c r="B129" s="35"/>
      <c r="C129" s="36"/>
      <c r="D129" s="225" t="s">
        <v>199</v>
      </c>
      <c r="E129" s="36"/>
      <c r="F129" s="226" t="s">
        <v>211</v>
      </c>
      <c r="G129" s="36"/>
      <c r="H129" s="36"/>
      <c r="I129" s="150"/>
      <c r="J129" s="36"/>
      <c r="K129" s="36"/>
      <c r="L129" s="40"/>
      <c r="M129" s="227"/>
      <c r="N129" s="228"/>
      <c r="O129" s="87"/>
      <c r="P129" s="87"/>
      <c r="Q129" s="87"/>
      <c r="R129" s="87"/>
      <c r="S129" s="87"/>
      <c r="T129" s="88"/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T129" s="13" t="s">
        <v>199</v>
      </c>
      <c r="AU129" s="13" t="s">
        <v>76</v>
      </c>
    </row>
    <row r="130" s="2" customFormat="1">
      <c r="A130" s="34"/>
      <c r="B130" s="35"/>
      <c r="C130" s="36"/>
      <c r="D130" s="225" t="s">
        <v>340</v>
      </c>
      <c r="E130" s="36"/>
      <c r="F130" s="229" t="s">
        <v>737</v>
      </c>
      <c r="G130" s="36"/>
      <c r="H130" s="36"/>
      <c r="I130" s="150"/>
      <c r="J130" s="36"/>
      <c r="K130" s="36"/>
      <c r="L130" s="40"/>
      <c r="M130" s="227"/>
      <c r="N130" s="228"/>
      <c r="O130" s="87"/>
      <c r="P130" s="87"/>
      <c r="Q130" s="87"/>
      <c r="R130" s="87"/>
      <c r="S130" s="87"/>
      <c r="T130" s="88"/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T130" s="13" t="s">
        <v>340</v>
      </c>
      <c r="AU130" s="13" t="s">
        <v>76</v>
      </c>
    </row>
    <row r="131" s="2" customFormat="1">
      <c r="A131" s="34"/>
      <c r="B131" s="35"/>
      <c r="C131" s="36"/>
      <c r="D131" s="225" t="s">
        <v>201</v>
      </c>
      <c r="E131" s="36"/>
      <c r="F131" s="229" t="s">
        <v>212</v>
      </c>
      <c r="G131" s="36"/>
      <c r="H131" s="36"/>
      <c r="I131" s="150"/>
      <c r="J131" s="36"/>
      <c r="K131" s="36"/>
      <c r="L131" s="40"/>
      <c r="M131" s="227"/>
      <c r="N131" s="228"/>
      <c r="O131" s="87"/>
      <c r="P131" s="87"/>
      <c r="Q131" s="87"/>
      <c r="R131" s="87"/>
      <c r="S131" s="87"/>
      <c r="T131" s="88"/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T131" s="13" t="s">
        <v>201</v>
      </c>
      <c r="AU131" s="13" t="s">
        <v>76</v>
      </c>
    </row>
    <row r="132" s="2" customFormat="1" ht="16.5" customHeight="1">
      <c r="A132" s="34"/>
      <c r="B132" s="35"/>
      <c r="C132" s="211" t="s">
        <v>214</v>
      </c>
      <c r="D132" s="211" t="s">
        <v>192</v>
      </c>
      <c r="E132" s="212" t="s">
        <v>215</v>
      </c>
      <c r="F132" s="213" t="s">
        <v>216</v>
      </c>
      <c r="G132" s="214" t="s">
        <v>209</v>
      </c>
      <c r="H132" s="215">
        <v>6</v>
      </c>
      <c r="I132" s="216"/>
      <c r="J132" s="217">
        <f>ROUND(I132*H132,2)</f>
        <v>0</v>
      </c>
      <c r="K132" s="218"/>
      <c r="L132" s="40"/>
      <c r="M132" s="219" t="s">
        <v>1</v>
      </c>
      <c r="N132" s="220" t="s">
        <v>41</v>
      </c>
      <c r="O132" s="87"/>
      <c r="P132" s="221">
        <f>O132*H132</f>
        <v>0</v>
      </c>
      <c r="Q132" s="221">
        <v>0</v>
      </c>
      <c r="R132" s="221">
        <f>Q132*H132</f>
        <v>0</v>
      </c>
      <c r="S132" s="221">
        <v>0</v>
      </c>
      <c r="T132" s="222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223" t="s">
        <v>196</v>
      </c>
      <c r="AT132" s="223" t="s">
        <v>192</v>
      </c>
      <c r="AU132" s="223" t="s">
        <v>76</v>
      </c>
      <c r="AY132" s="13" t="s">
        <v>197</v>
      </c>
      <c r="BE132" s="224">
        <f>IF(N132="základní",J132,0)</f>
        <v>0</v>
      </c>
      <c r="BF132" s="224">
        <f>IF(N132="snížená",J132,0)</f>
        <v>0</v>
      </c>
      <c r="BG132" s="224">
        <f>IF(N132="zákl. přenesená",J132,0)</f>
        <v>0</v>
      </c>
      <c r="BH132" s="224">
        <f>IF(N132="sníž. přenesená",J132,0)</f>
        <v>0</v>
      </c>
      <c r="BI132" s="224">
        <f>IF(N132="nulová",J132,0)</f>
        <v>0</v>
      </c>
      <c r="BJ132" s="13" t="s">
        <v>83</v>
      </c>
      <c r="BK132" s="224">
        <f>ROUND(I132*H132,2)</f>
        <v>0</v>
      </c>
      <c r="BL132" s="13" t="s">
        <v>196</v>
      </c>
      <c r="BM132" s="223" t="s">
        <v>1711</v>
      </c>
    </row>
    <row r="133" s="2" customFormat="1">
      <c r="A133" s="34"/>
      <c r="B133" s="35"/>
      <c r="C133" s="36"/>
      <c r="D133" s="225" t="s">
        <v>199</v>
      </c>
      <c r="E133" s="36"/>
      <c r="F133" s="226" t="s">
        <v>218</v>
      </c>
      <c r="G133" s="36"/>
      <c r="H133" s="36"/>
      <c r="I133" s="150"/>
      <c r="J133" s="36"/>
      <c r="K133" s="36"/>
      <c r="L133" s="40"/>
      <c r="M133" s="227"/>
      <c r="N133" s="228"/>
      <c r="O133" s="87"/>
      <c r="P133" s="87"/>
      <c r="Q133" s="87"/>
      <c r="R133" s="87"/>
      <c r="S133" s="87"/>
      <c r="T133" s="88"/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T133" s="13" t="s">
        <v>199</v>
      </c>
      <c r="AU133" s="13" t="s">
        <v>76</v>
      </c>
    </row>
    <row r="134" s="2" customFormat="1">
      <c r="A134" s="34"/>
      <c r="B134" s="35"/>
      <c r="C134" s="36"/>
      <c r="D134" s="225" t="s">
        <v>340</v>
      </c>
      <c r="E134" s="36"/>
      <c r="F134" s="229" t="s">
        <v>739</v>
      </c>
      <c r="G134" s="36"/>
      <c r="H134" s="36"/>
      <c r="I134" s="150"/>
      <c r="J134" s="36"/>
      <c r="K134" s="36"/>
      <c r="L134" s="40"/>
      <c r="M134" s="227"/>
      <c r="N134" s="228"/>
      <c r="O134" s="87"/>
      <c r="P134" s="87"/>
      <c r="Q134" s="87"/>
      <c r="R134" s="87"/>
      <c r="S134" s="87"/>
      <c r="T134" s="88"/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T134" s="13" t="s">
        <v>340</v>
      </c>
      <c r="AU134" s="13" t="s">
        <v>76</v>
      </c>
    </row>
    <row r="135" s="2" customFormat="1">
      <c r="A135" s="34"/>
      <c r="B135" s="35"/>
      <c r="C135" s="36"/>
      <c r="D135" s="225" t="s">
        <v>201</v>
      </c>
      <c r="E135" s="36"/>
      <c r="F135" s="229" t="s">
        <v>212</v>
      </c>
      <c r="G135" s="36"/>
      <c r="H135" s="36"/>
      <c r="I135" s="150"/>
      <c r="J135" s="36"/>
      <c r="K135" s="36"/>
      <c r="L135" s="40"/>
      <c r="M135" s="227"/>
      <c r="N135" s="228"/>
      <c r="O135" s="87"/>
      <c r="P135" s="87"/>
      <c r="Q135" s="87"/>
      <c r="R135" s="87"/>
      <c r="S135" s="87"/>
      <c r="T135" s="88"/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T135" s="13" t="s">
        <v>201</v>
      </c>
      <c r="AU135" s="13" t="s">
        <v>76</v>
      </c>
    </row>
    <row r="136" s="2" customFormat="1" ht="16.5" customHeight="1">
      <c r="A136" s="34"/>
      <c r="B136" s="35"/>
      <c r="C136" s="211" t="s">
        <v>196</v>
      </c>
      <c r="D136" s="211" t="s">
        <v>192</v>
      </c>
      <c r="E136" s="212" t="s">
        <v>219</v>
      </c>
      <c r="F136" s="213" t="s">
        <v>220</v>
      </c>
      <c r="G136" s="214" t="s">
        <v>209</v>
      </c>
      <c r="H136" s="215">
        <v>10</v>
      </c>
      <c r="I136" s="216"/>
      <c r="J136" s="217">
        <f>ROUND(I136*H136,2)</f>
        <v>0</v>
      </c>
      <c r="K136" s="218"/>
      <c r="L136" s="40"/>
      <c r="M136" s="219" t="s">
        <v>1</v>
      </c>
      <c r="N136" s="220" t="s">
        <v>41</v>
      </c>
      <c r="O136" s="87"/>
      <c r="P136" s="221">
        <f>O136*H136</f>
        <v>0</v>
      </c>
      <c r="Q136" s="221">
        <v>0</v>
      </c>
      <c r="R136" s="221">
        <f>Q136*H136</f>
        <v>0</v>
      </c>
      <c r="S136" s="221">
        <v>0</v>
      </c>
      <c r="T136" s="222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223" t="s">
        <v>196</v>
      </c>
      <c r="AT136" s="223" t="s">
        <v>192</v>
      </c>
      <c r="AU136" s="223" t="s">
        <v>76</v>
      </c>
      <c r="AY136" s="13" t="s">
        <v>197</v>
      </c>
      <c r="BE136" s="224">
        <f>IF(N136="základní",J136,0)</f>
        <v>0</v>
      </c>
      <c r="BF136" s="224">
        <f>IF(N136="snížená",J136,0)</f>
        <v>0</v>
      </c>
      <c r="BG136" s="224">
        <f>IF(N136="zákl. přenesená",J136,0)</f>
        <v>0</v>
      </c>
      <c r="BH136" s="224">
        <f>IF(N136="sníž. přenesená",J136,0)</f>
        <v>0</v>
      </c>
      <c r="BI136" s="224">
        <f>IF(N136="nulová",J136,0)</f>
        <v>0</v>
      </c>
      <c r="BJ136" s="13" t="s">
        <v>83</v>
      </c>
      <c r="BK136" s="224">
        <f>ROUND(I136*H136,2)</f>
        <v>0</v>
      </c>
      <c r="BL136" s="13" t="s">
        <v>196</v>
      </c>
      <c r="BM136" s="223" t="s">
        <v>1712</v>
      </c>
    </row>
    <row r="137" s="2" customFormat="1">
      <c r="A137" s="34"/>
      <c r="B137" s="35"/>
      <c r="C137" s="36"/>
      <c r="D137" s="225" t="s">
        <v>199</v>
      </c>
      <c r="E137" s="36"/>
      <c r="F137" s="226" t="s">
        <v>222</v>
      </c>
      <c r="G137" s="36"/>
      <c r="H137" s="36"/>
      <c r="I137" s="150"/>
      <c r="J137" s="36"/>
      <c r="K137" s="36"/>
      <c r="L137" s="40"/>
      <c r="M137" s="227"/>
      <c r="N137" s="228"/>
      <c r="O137" s="87"/>
      <c r="P137" s="87"/>
      <c r="Q137" s="87"/>
      <c r="R137" s="87"/>
      <c r="S137" s="87"/>
      <c r="T137" s="88"/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T137" s="13" t="s">
        <v>199</v>
      </c>
      <c r="AU137" s="13" t="s">
        <v>76</v>
      </c>
    </row>
    <row r="138" s="2" customFormat="1">
      <c r="A138" s="34"/>
      <c r="B138" s="35"/>
      <c r="C138" s="36"/>
      <c r="D138" s="225" t="s">
        <v>340</v>
      </c>
      <c r="E138" s="36"/>
      <c r="F138" s="229" t="s">
        <v>737</v>
      </c>
      <c r="G138" s="36"/>
      <c r="H138" s="36"/>
      <c r="I138" s="150"/>
      <c r="J138" s="36"/>
      <c r="K138" s="36"/>
      <c r="L138" s="40"/>
      <c r="M138" s="227"/>
      <c r="N138" s="228"/>
      <c r="O138" s="87"/>
      <c r="P138" s="87"/>
      <c r="Q138" s="87"/>
      <c r="R138" s="87"/>
      <c r="S138" s="87"/>
      <c r="T138" s="88"/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T138" s="13" t="s">
        <v>340</v>
      </c>
      <c r="AU138" s="13" t="s">
        <v>76</v>
      </c>
    </row>
    <row r="139" s="2" customFormat="1">
      <c r="A139" s="34"/>
      <c r="B139" s="35"/>
      <c r="C139" s="36"/>
      <c r="D139" s="225" t="s">
        <v>201</v>
      </c>
      <c r="E139" s="36"/>
      <c r="F139" s="229" t="s">
        <v>212</v>
      </c>
      <c r="G139" s="36"/>
      <c r="H139" s="36"/>
      <c r="I139" s="150"/>
      <c r="J139" s="36"/>
      <c r="K139" s="36"/>
      <c r="L139" s="40"/>
      <c r="M139" s="227"/>
      <c r="N139" s="228"/>
      <c r="O139" s="87"/>
      <c r="P139" s="87"/>
      <c r="Q139" s="87"/>
      <c r="R139" s="87"/>
      <c r="S139" s="87"/>
      <c r="T139" s="88"/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T139" s="13" t="s">
        <v>201</v>
      </c>
      <c r="AU139" s="13" t="s">
        <v>76</v>
      </c>
    </row>
    <row r="140" s="2" customFormat="1" ht="16.5" customHeight="1">
      <c r="A140" s="34"/>
      <c r="B140" s="35"/>
      <c r="C140" s="211" t="s">
        <v>224</v>
      </c>
      <c r="D140" s="211" t="s">
        <v>192</v>
      </c>
      <c r="E140" s="212" t="s">
        <v>225</v>
      </c>
      <c r="F140" s="213" t="s">
        <v>226</v>
      </c>
      <c r="G140" s="214" t="s">
        <v>209</v>
      </c>
      <c r="H140" s="215">
        <v>10</v>
      </c>
      <c r="I140" s="216"/>
      <c r="J140" s="217">
        <f>ROUND(I140*H140,2)</f>
        <v>0</v>
      </c>
      <c r="K140" s="218"/>
      <c r="L140" s="40"/>
      <c r="M140" s="219" t="s">
        <v>1</v>
      </c>
      <c r="N140" s="220" t="s">
        <v>41</v>
      </c>
      <c r="O140" s="87"/>
      <c r="P140" s="221">
        <f>O140*H140</f>
        <v>0</v>
      </c>
      <c r="Q140" s="221">
        <v>0</v>
      </c>
      <c r="R140" s="221">
        <f>Q140*H140</f>
        <v>0</v>
      </c>
      <c r="S140" s="221">
        <v>0</v>
      </c>
      <c r="T140" s="222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223" t="s">
        <v>196</v>
      </c>
      <c r="AT140" s="223" t="s">
        <v>192</v>
      </c>
      <c r="AU140" s="223" t="s">
        <v>76</v>
      </c>
      <c r="AY140" s="13" t="s">
        <v>197</v>
      </c>
      <c r="BE140" s="224">
        <f>IF(N140="základní",J140,0)</f>
        <v>0</v>
      </c>
      <c r="BF140" s="224">
        <f>IF(N140="snížená",J140,0)</f>
        <v>0</v>
      </c>
      <c r="BG140" s="224">
        <f>IF(N140="zákl. přenesená",J140,0)</f>
        <v>0</v>
      </c>
      <c r="BH140" s="224">
        <f>IF(N140="sníž. přenesená",J140,0)</f>
        <v>0</v>
      </c>
      <c r="BI140" s="224">
        <f>IF(N140="nulová",J140,0)</f>
        <v>0</v>
      </c>
      <c r="BJ140" s="13" t="s">
        <v>83</v>
      </c>
      <c r="BK140" s="224">
        <f>ROUND(I140*H140,2)</f>
        <v>0</v>
      </c>
      <c r="BL140" s="13" t="s">
        <v>196</v>
      </c>
      <c r="BM140" s="223" t="s">
        <v>1713</v>
      </c>
    </row>
    <row r="141" s="2" customFormat="1">
      <c r="A141" s="34"/>
      <c r="B141" s="35"/>
      <c r="C141" s="36"/>
      <c r="D141" s="225" t="s">
        <v>199</v>
      </c>
      <c r="E141" s="36"/>
      <c r="F141" s="226" t="s">
        <v>228</v>
      </c>
      <c r="G141" s="36"/>
      <c r="H141" s="36"/>
      <c r="I141" s="150"/>
      <c r="J141" s="36"/>
      <c r="K141" s="36"/>
      <c r="L141" s="40"/>
      <c r="M141" s="227"/>
      <c r="N141" s="228"/>
      <c r="O141" s="87"/>
      <c r="P141" s="87"/>
      <c r="Q141" s="87"/>
      <c r="R141" s="87"/>
      <c r="S141" s="87"/>
      <c r="T141" s="88"/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T141" s="13" t="s">
        <v>199</v>
      </c>
      <c r="AU141" s="13" t="s">
        <v>76</v>
      </c>
    </row>
    <row r="142" s="2" customFormat="1">
      <c r="A142" s="34"/>
      <c r="B142" s="35"/>
      <c r="C142" s="36"/>
      <c r="D142" s="225" t="s">
        <v>340</v>
      </c>
      <c r="E142" s="36"/>
      <c r="F142" s="229" t="s">
        <v>739</v>
      </c>
      <c r="G142" s="36"/>
      <c r="H142" s="36"/>
      <c r="I142" s="150"/>
      <c r="J142" s="36"/>
      <c r="K142" s="36"/>
      <c r="L142" s="40"/>
      <c r="M142" s="227"/>
      <c r="N142" s="228"/>
      <c r="O142" s="87"/>
      <c r="P142" s="87"/>
      <c r="Q142" s="87"/>
      <c r="R142" s="87"/>
      <c r="S142" s="87"/>
      <c r="T142" s="88"/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T142" s="13" t="s">
        <v>340</v>
      </c>
      <c r="AU142" s="13" t="s">
        <v>76</v>
      </c>
    </row>
    <row r="143" s="2" customFormat="1">
      <c r="A143" s="34"/>
      <c r="B143" s="35"/>
      <c r="C143" s="36"/>
      <c r="D143" s="225" t="s">
        <v>201</v>
      </c>
      <c r="E143" s="36"/>
      <c r="F143" s="229" t="s">
        <v>212</v>
      </c>
      <c r="G143" s="36"/>
      <c r="H143" s="36"/>
      <c r="I143" s="150"/>
      <c r="J143" s="36"/>
      <c r="K143" s="36"/>
      <c r="L143" s="40"/>
      <c r="M143" s="227"/>
      <c r="N143" s="228"/>
      <c r="O143" s="87"/>
      <c r="P143" s="87"/>
      <c r="Q143" s="87"/>
      <c r="R143" s="87"/>
      <c r="S143" s="87"/>
      <c r="T143" s="88"/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T143" s="13" t="s">
        <v>201</v>
      </c>
      <c r="AU143" s="13" t="s">
        <v>76</v>
      </c>
    </row>
    <row r="144" s="2" customFormat="1" ht="16.5" customHeight="1">
      <c r="A144" s="34"/>
      <c r="B144" s="35"/>
      <c r="C144" s="211" t="s">
        <v>229</v>
      </c>
      <c r="D144" s="211" t="s">
        <v>192</v>
      </c>
      <c r="E144" s="212" t="s">
        <v>248</v>
      </c>
      <c r="F144" s="213" t="s">
        <v>249</v>
      </c>
      <c r="G144" s="214" t="s">
        <v>209</v>
      </c>
      <c r="H144" s="215">
        <v>40</v>
      </c>
      <c r="I144" s="216"/>
      <c r="J144" s="217">
        <f>ROUND(I144*H144,2)</f>
        <v>0</v>
      </c>
      <c r="K144" s="218"/>
      <c r="L144" s="40"/>
      <c r="M144" s="219" t="s">
        <v>1</v>
      </c>
      <c r="N144" s="220" t="s">
        <v>41</v>
      </c>
      <c r="O144" s="87"/>
      <c r="P144" s="221">
        <f>O144*H144</f>
        <v>0</v>
      </c>
      <c r="Q144" s="221">
        <v>0</v>
      </c>
      <c r="R144" s="221">
        <f>Q144*H144</f>
        <v>0</v>
      </c>
      <c r="S144" s="221">
        <v>0</v>
      </c>
      <c r="T144" s="222">
        <f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223" t="s">
        <v>196</v>
      </c>
      <c r="AT144" s="223" t="s">
        <v>192</v>
      </c>
      <c r="AU144" s="223" t="s">
        <v>76</v>
      </c>
      <c r="AY144" s="13" t="s">
        <v>197</v>
      </c>
      <c r="BE144" s="224">
        <f>IF(N144="základní",J144,0)</f>
        <v>0</v>
      </c>
      <c r="BF144" s="224">
        <f>IF(N144="snížená",J144,0)</f>
        <v>0</v>
      </c>
      <c r="BG144" s="224">
        <f>IF(N144="zákl. přenesená",J144,0)</f>
        <v>0</v>
      </c>
      <c r="BH144" s="224">
        <f>IF(N144="sníž. přenesená",J144,0)</f>
        <v>0</v>
      </c>
      <c r="BI144" s="224">
        <f>IF(N144="nulová",J144,0)</f>
        <v>0</v>
      </c>
      <c r="BJ144" s="13" t="s">
        <v>83</v>
      </c>
      <c r="BK144" s="224">
        <f>ROUND(I144*H144,2)</f>
        <v>0</v>
      </c>
      <c r="BL144" s="13" t="s">
        <v>196</v>
      </c>
      <c r="BM144" s="223" t="s">
        <v>1714</v>
      </c>
    </row>
    <row r="145" s="2" customFormat="1">
      <c r="A145" s="34"/>
      <c r="B145" s="35"/>
      <c r="C145" s="36"/>
      <c r="D145" s="225" t="s">
        <v>199</v>
      </c>
      <c r="E145" s="36"/>
      <c r="F145" s="226" t="s">
        <v>251</v>
      </c>
      <c r="G145" s="36"/>
      <c r="H145" s="36"/>
      <c r="I145" s="150"/>
      <c r="J145" s="36"/>
      <c r="K145" s="36"/>
      <c r="L145" s="40"/>
      <c r="M145" s="227"/>
      <c r="N145" s="228"/>
      <c r="O145" s="87"/>
      <c r="P145" s="87"/>
      <c r="Q145" s="87"/>
      <c r="R145" s="87"/>
      <c r="S145" s="87"/>
      <c r="T145" s="88"/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T145" s="13" t="s">
        <v>199</v>
      </c>
      <c r="AU145" s="13" t="s">
        <v>76</v>
      </c>
    </row>
    <row r="146" s="2" customFormat="1">
      <c r="A146" s="34"/>
      <c r="B146" s="35"/>
      <c r="C146" s="36"/>
      <c r="D146" s="225" t="s">
        <v>340</v>
      </c>
      <c r="E146" s="36"/>
      <c r="F146" s="229" t="s">
        <v>341</v>
      </c>
      <c r="G146" s="36"/>
      <c r="H146" s="36"/>
      <c r="I146" s="150"/>
      <c r="J146" s="36"/>
      <c r="K146" s="36"/>
      <c r="L146" s="40"/>
      <c r="M146" s="227"/>
      <c r="N146" s="228"/>
      <c r="O146" s="87"/>
      <c r="P146" s="87"/>
      <c r="Q146" s="87"/>
      <c r="R146" s="87"/>
      <c r="S146" s="87"/>
      <c r="T146" s="88"/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T146" s="13" t="s">
        <v>340</v>
      </c>
      <c r="AU146" s="13" t="s">
        <v>76</v>
      </c>
    </row>
    <row r="147" s="10" customFormat="1">
      <c r="A147" s="10"/>
      <c r="B147" s="230"/>
      <c r="C147" s="231"/>
      <c r="D147" s="225" t="s">
        <v>203</v>
      </c>
      <c r="E147" s="232" t="s">
        <v>1</v>
      </c>
      <c r="F147" s="233" t="s">
        <v>1715</v>
      </c>
      <c r="G147" s="231"/>
      <c r="H147" s="234">
        <v>40</v>
      </c>
      <c r="I147" s="235"/>
      <c r="J147" s="231"/>
      <c r="K147" s="231"/>
      <c r="L147" s="236"/>
      <c r="M147" s="237"/>
      <c r="N147" s="238"/>
      <c r="O147" s="238"/>
      <c r="P147" s="238"/>
      <c r="Q147" s="238"/>
      <c r="R147" s="238"/>
      <c r="S147" s="238"/>
      <c r="T147" s="239"/>
      <c r="U147" s="10"/>
      <c r="V147" s="10"/>
      <c r="W147" s="10"/>
      <c r="X147" s="10"/>
      <c r="Y147" s="10"/>
      <c r="Z147" s="10"/>
      <c r="AA147" s="10"/>
      <c r="AB147" s="10"/>
      <c r="AC147" s="10"/>
      <c r="AD147" s="10"/>
      <c r="AE147" s="10"/>
      <c r="AT147" s="240" t="s">
        <v>203</v>
      </c>
      <c r="AU147" s="240" t="s">
        <v>76</v>
      </c>
      <c r="AV147" s="10" t="s">
        <v>85</v>
      </c>
      <c r="AW147" s="10" t="s">
        <v>32</v>
      </c>
      <c r="AX147" s="10" t="s">
        <v>83</v>
      </c>
      <c r="AY147" s="240" t="s">
        <v>197</v>
      </c>
    </row>
    <row r="148" s="2" customFormat="1" ht="16.5" customHeight="1">
      <c r="A148" s="34"/>
      <c r="B148" s="35"/>
      <c r="C148" s="211" t="s">
        <v>236</v>
      </c>
      <c r="D148" s="211" t="s">
        <v>192</v>
      </c>
      <c r="E148" s="212" t="s">
        <v>259</v>
      </c>
      <c r="F148" s="213" t="s">
        <v>260</v>
      </c>
      <c r="G148" s="214" t="s">
        <v>209</v>
      </c>
      <c r="H148" s="215">
        <v>94</v>
      </c>
      <c r="I148" s="216"/>
      <c r="J148" s="217">
        <f>ROUND(I148*H148,2)</f>
        <v>0</v>
      </c>
      <c r="K148" s="218"/>
      <c r="L148" s="40"/>
      <c r="M148" s="219" t="s">
        <v>1</v>
      </c>
      <c r="N148" s="220" t="s">
        <v>41</v>
      </c>
      <c r="O148" s="87"/>
      <c r="P148" s="221">
        <f>O148*H148</f>
        <v>0</v>
      </c>
      <c r="Q148" s="221">
        <v>0</v>
      </c>
      <c r="R148" s="221">
        <f>Q148*H148</f>
        <v>0</v>
      </c>
      <c r="S148" s="221">
        <v>0</v>
      </c>
      <c r="T148" s="222">
        <f>S148*H148</f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223" t="s">
        <v>196</v>
      </c>
      <c r="AT148" s="223" t="s">
        <v>192</v>
      </c>
      <c r="AU148" s="223" t="s">
        <v>76</v>
      </c>
      <c r="AY148" s="13" t="s">
        <v>197</v>
      </c>
      <c r="BE148" s="224">
        <f>IF(N148="základní",J148,0)</f>
        <v>0</v>
      </c>
      <c r="BF148" s="224">
        <f>IF(N148="snížená",J148,0)</f>
        <v>0</v>
      </c>
      <c r="BG148" s="224">
        <f>IF(N148="zákl. přenesená",J148,0)</f>
        <v>0</v>
      </c>
      <c r="BH148" s="224">
        <f>IF(N148="sníž. přenesená",J148,0)</f>
        <v>0</v>
      </c>
      <c r="BI148" s="224">
        <f>IF(N148="nulová",J148,0)</f>
        <v>0</v>
      </c>
      <c r="BJ148" s="13" t="s">
        <v>83</v>
      </c>
      <c r="BK148" s="224">
        <f>ROUND(I148*H148,2)</f>
        <v>0</v>
      </c>
      <c r="BL148" s="13" t="s">
        <v>196</v>
      </c>
      <c r="BM148" s="223" t="s">
        <v>1716</v>
      </c>
    </row>
    <row r="149" s="2" customFormat="1">
      <c r="A149" s="34"/>
      <c r="B149" s="35"/>
      <c r="C149" s="36"/>
      <c r="D149" s="225" t="s">
        <v>199</v>
      </c>
      <c r="E149" s="36"/>
      <c r="F149" s="226" t="s">
        <v>262</v>
      </c>
      <c r="G149" s="36"/>
      <c r="H149" s="36"/>
      <c r="I149" s="150"/>
      <c r="J149" s="36"/>
      <c r="K149" s="36"/>
      <c r="L149" s="40"/>
      <c r="M149" s="227"/>
      <c r="N149" s="228"/>
      <c r="O149" s="87"/>
      <c r="P149" s="87"/>
      <c r="Q149" s="87"/>
      <c r="R149" s="87"/>
      <c r="S149" s="87"/>
      <c r="T149" s="88"/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T149" s="13" t="s">
        <v>199</v>
      </c>
      <c r="AU149" s="13" t="s">
        <v>76</v>
      </c>
    </row>
    <row r="150" s="2" customFormat="1">
      <c r="A150" s="34"/>
      <c r="B150" s="35"/>
      <c r="C150" s="36"/>
      <c r="D150" s="225" t="s">
        <v>340</v>
      </c>
      <c r="E150" s="36"/>
      <c r="F150" s="229" t="s">
        <v>341</v>
      </c>
      <c r="G150" s="36"/>
      <c r="H150" s="36"/>
      <c r="I150" s="150"/>
      <c r="J150" s="36"/>
      <c r="K150" s="36"/>
      <c r="L150" s="40"/>
      <c r="M150" s="227"/>
      <c r="N150" s="228"/>
      <c r="O150" s="87"/>
      <c r="P150" s="87"/>
      <c r="Q150" s="87"/>
      <c r="R150" s="87"/>
      <c r="S150" s="87"/>
      <c r="T150" s="88"/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T150" s="13" t="s">
        <v>340</v>
      </c>
      <c r="AU150" s="13" t="s">
        <v>76</v>
      </c>
    </row>
    <row r="151" s="10" customFormat="1">
      <c r="A151" s="10"/>
      <c r="B151" s="230"/>
      <c r="C151" s="231"/>
      <c r="D151" s="225" t="s">
        <v>203</v>
      </c>
      <c r="E151" s="232" t="s">
        <v>1</v>
      </c>
      <c r="F151" s="233" t="s">
        <v>1717</v>
      </c>
      <c r="G151" s="231"/>
      <c r="H151" s="234">
        <v>16</v>
      </c>
      <c r="I151" s="235"/>
      <c r="J151" s="231"/>
      <c r="K151" s="231"/>
      <c r="L151" s="236"/>
      <c r="M151" s="237"/>
      <c r="N151" s="238"/>
      <c r="O151" s="238"/>
      <c r="P151" s="238"/>
      <c r="Q151" s="238"/>
      <c r="R151" s="238"/>
      <c r="S151" s="238"/>
      <c r="T151" s="239"/>
      <c r="U151" s="10"/>
      <c r="V151" s="10"/>
      <c r="W151" s="10"/>
      <c r="X151" s="10"/>
      <c r="Y151" s="10"/>
      <c r="Z151" s="10"/>
      <c r="AA151" s="10"/>
      <c r="AB151" s="10"/>
      <c r="AC151" s="10"/>
      <c r="AD151" s="10"/>
      <c r="AE151" s="10"/>
      <c r="AT151" s="240" t="s">
        <v>203</v>
      </c>
      <c r="AU151" s="240" t="s">
        <v>76</v>
      </c>
      <c r="AV151" s="10" t="s">
        <v>85</v>
      </c>
      <c r="AW151" s="10" t="s">
        <v>32</v>
      </c>
      <c r="AX151" s="10" t="s">
        <v>76</v>
      </c>
      <c r="AY151" s="240" t="s">
        <v>197</v>
      </c>
    </row>
    <row r="152" s="10" customFormat="1">
      <c r="A152" s="10"/>
      <c r="B152" s="230"/>
      <c r="C152" s="231"/>
      <c r="D152" s="225" t="s">
        <v>203</v>
      </c>
      <c r="E152" s="232" t="s">
        <v>1</v>
      </c>
      <c r="F152" s="233" t="s">
        <v>1718</v>
      </c>
      <c r="G152" s="231"/>
      <c r="H152" s="234">
        <v>78</v>
      </c>
      <c r="I152" s="235"/>
      <c r="J152" s="231"/>
      <c r="K152" s="231"/>
      <c r="L152" s="236"/>
      <c r="M152" s="237"/>
      <c r="N152" s="238"/>
      <c r="O152" s="238"/>
      <c r="P152" s="238"/>
      <c r="Q152" s="238"/>
      <c r="R152" s="238"/>
      <c r="S152" s="238"/>
      <c r="T152" s="239"/>
      <c r="U152" s="10"/>
      <c r="V152" s="10"/>
      <c r="W152" s="10"/>
      <c r="X152" s="10"/>
      <c r="Y152" s="10"/>
      <c r="Z152" s="10"/>
      <c r="AA152" s="10"/>
      <c r="AB152" s="10"/>
      <c r="AC152" s="10"/>
      <c r="AD152" s="10"/>
      <c r="AE152" s="10"/>
      <c r="AT152" s="240" t="s">
        <v>203</v>
      </c>
      <c r="AU152" s="240" t="s">
        <v>76</v>
      </c>
      <c r="AV152" s="10" t="s">
        <v>85</v>
      </c>
      <c r="AW152" s="10" t="s">
        <v>32</v>
      </c>
      <c r="AX152" s="10" t="s">
        <v>76</v>
      </c>
      <c r="AY152" s="240" t="s">
        <v>197</v>
      </c>
    </row>
    <row r="153" s="11" customFormat="1">
      <c r="A153" s="11"/>
      <c r="B153" s="241"/>
      <c r="C153" s="242"/>
      <c r="D153" s="225" t="s">
        <v>203</v>
      </c>
      <c r="E153" s="243" t="s">
        <v>1</v>
      </c>
      <c r="F153" s="244" t="s">
        <v>206</v>
      </c>
      <c r="G153" s="242"/>
      <c r="H153" s="245">
        <v>94</v>
      </c>
      <c r="I153" s="246"/>
      <c r="J153" s="242"/>
      <c r="K153" s="242"/>
      <c r="L153" s="247"/>
      <c r="M153" s="248"/>
      <c r="N153" s="249"/>
      <c r="O153" s="249"/>
      <c r="P153" s="249"/>
      <c r="Q153" s="249"/>
      <c r="R153" s="249"/>
      <c r="S153" s="249"/>
      <c r="T153" s="250"/>
      <c r="U153" s="11"/>
      <c r="V153" s="11"/>
      <c r="W153" s="11"/>
      <c r="X153" s="11"/>
      <c r="Y153" s="11"/>
      <c r="Z153" s="11"/>
      <c r="AA153" s="11"/>
      <c r="AB153" s="11"/>
      <c r="AC153" s="11"/>
      <c r="AD153" s="11"/>
      <c r="AE153" s="11"/>
      <c r="AT153" s="251" t="s">
        <v>203</v>
      </c>
      <c r="AU153" s="251" t="s">
        <v>76</v>
      </c>
      <c r="AV153" s="11" t="s">
        <v>196</v>
      </c>
      <c r="AW153" s="11" t="s">
        <v>32</v>
      </c>
      <c r="AX153" s="11" t="s">
        <v>83</v>
      </c>
      <c r="AY153" s="251" t="s">
        <v>197</v>
      </c>
    </row>
    <row r="154" s="2" customFormat="1" ht="16.5" customHeight="1">
      <c r="A154" s="34"/>
      <c r="B154" s="35"/>
      <c r="C154" s="211" t="s">
        <v>243</v>
      </c>
      <c r="D154" s="211" t="s">
        <v>192</v>
      </c>
      <c r="E154" s="212" t="s">
        <v>746</v>
      </c>
      <c r="F154" s="213" t="s">
        <v>747</v>
      </c>
      <c r="G154" s="214" t="s">
        <v>748</v>
      </c>
      <c r="H154" s="215">
        <v>2</v>
      </c>
      <c r="I154" s="216"/>
      <c r="J154" s="217">
        <f>ROUND(I154*H154,2)</f>
        <v>0</v>
      </c>
      <c r="K154" s="218"/>
      <c r="L154" s="40"/>
      <c r="M154" s="219" t="s">
        <v>1</v>
      </c>
      <c r="N154" s="220" t="s">
        <v>41</v>
      </c>
      <c r="O154" s="87"/>
      <c r="P154" s="221">
        <f>O154*H154</f>
        <v>0</v>
      </c>
      <c r="Q154" s="221">
        <v>0</v>
      </c>
      <c r="R154" s="221">
        <f>Q154*H154</f>
        <v>0</v>
      </c>
      <c r="S154" s="221">
        <v>0</v>
      </c>
      <c r="T154" s="222">
        <f>S154*H154</f>
        <v>0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223" t="s">
        <v>196</v>
      </c>
      <c r="AT154" s="223" t="s">
        <v>192</v>
      </c>
      <c r="AU154" s="223" t="s">
        <v>76</v>
      </c>
      <c r="AY154" s="13" t="s">
        <v>197</v>
      </c>
      <c r="BE154" s="224">
        <f>IF(N154="základní",J154,0)</f>
        <v>0</v>
      </c>
      <c r="BF154" s="224">
        <f>IF(N154="snížená",J154,0)</f>
        <v>0</v>
      </c>
      <c r="BG154" s="224">
        <f>IF(N154="zákl. přenesená",J154,0)</f>
        <v>0</v>
      </c>
      <c r="BH154" s="224">
        <f>IF(N154="sníž. přenesená",J154,0)</f>
        <v>0</v>
      </c>
      <c r="BI154" s="224">
        <f>IF(N154="nulová",J154,0)</f>
        <v>0</v>
      </c>
      <c r="BJ154" s="13" t="s">
        <v>83</v>
      </c>
      <c r="BK154" s="224">
        <f>ROUND(I154*H154,2)</f>
        <v>0</v>
      </c>
      <c r="BL154" s="13" t="s">
        <v>196</v>
      </c>
      <c r="BM154" s="223" t="s">
        <v>1719</v>
      </c>
    </row>
    <row r="155" s="2" customFormat="1">
      <c r="A155" s="34"/>
      <c r="B155" s="35"/>
      <c r="C155" s="36"/>
      <c r="D155" s="225" t="s">
        <v>199</v>
      </c>
      <c r="E155" s="36"/>
      <c r="F155" s="226" t="s">
        <v>750</v>
      </c>
      <c r="G155" s="36"/>
      <c r="H155" s="36"/>
      <c r="I155" s="150"/>
      <c r="J155" s="36"/>
      <c r="K155" s="36"/>
      <c r="L155" s="40"/>
      <c r="M155" s="227"/>
      <c r="N155" s="228"/>
      <c r="O155" s="87"/>
      <c r="P155" s="87"/>
      <c r="Q155" s="87"/>
      <c r="R155" s="87"/>
      <c r="S155" s="87"/>
      <c r="T155" s="88"/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T155" s="13" t="s">
        <v>199</v>
      </c>
      <c r="AU155" s="13" t="s">
        <v>76</v>
      </c>
    </row>
    <row r="156" s="2" customFormat="1">
      <c r="A156" s="34"/>
      <c r="B156" s="35"/>
      <c r="C156" s="36"/>
      <c r="D156" s="225" t="s">
        <v>340</v>
      </c>
      <c r="E156" s="36"/>
      <c r="F156" s="229" t="s">
        <v>751</v>
      </c>
      <c r="G156" s="36"/>
      <c r="H156" s="36"/>
      <c r="I156" s="150"/>
      <c r="J156" s="36"/>
      <c r="K156" s="36"/>
      <c r="L156" s="40"/>
      <c r="M156" s="227"/>
      <c r="N156" s="228"/>
      <c r="O156" s="87"/>
      <c r="P156" s="87"/>
      <c r="Q156" s="87"/>
      <c r="R156" s="87"/>
      <c r="S156" s="87"/>
      <c r="T156" s="88"/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T156" s="13" t="s">
        <v>340</v>
      </c>
      <c r="AU156" s="13" t="s">
        <v>76</v>
      </c>
    </row>
    <row r="157" s="2" customFormat="1" ht="16.5" customHeight="1">
      <c r="A157" s="34"/>
      <c r="B157" s="35"/>
      <c r="C157" s="211" t="s">
        <v>247</v>
      </c>
      <c r="D157" s="211" t="s">
        <v>192</v>
      </c>
      <c r="E157" s="212" t="s">
        <v>287</v>
      </c>
      <c r="F157" s="213" t="s">
        <v>288</v>
      </c>
      <c r="G157" s="214" t="s">
        <v>209</v>
      </c>
      <c r="H157" s="215">
        <v>20</v>
      </c>
      <c r="I157" s="216"/>
      <c r="J157" s="217">
        <f>ROUND(I157*H157,2)</f>
        <v>0</v>
      </c>
      <c r="K157" s="218"/>
      <c r="L157" s="40"/>
      <c r="M157" s="219" t="s">
        <v>1</v>
      </c>
      <c r="N157" s="220" t="s">
        <v>41</v>
      </c>
      <c r="O157" s="87"/>
      <c r="P157" s="221">
        <f>O157*H157</f>
        <v>0</v>
      </c>
      <c r="Q157" s="221">
        <v>0</v>
      </c>
      <c r="R157" s="221">
        <f>Q157*H157</f>
        <v>0</v>
      </c>
      <c r="S157" s="221">
        <v>0</v>
      </c>
      <c r="T157" s="222">
        <f>S157*H157</f>
        <v>0</v>
      </c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223" t="s">
        <v>196</v>
      </c>
      <c r="AT157" s="223" t="s">
        <v>192</v>
      </c>
      <c r="AU157" s="223" t="s">
        <v>76</v>
      </c>
      <c r="AY157" s="13" t="s">
        <v>197</v>
      </c>
      <c r="BE157" s="224">
        <f>IF(N157="základní",J157,0)</f>
        <v>0</v>
      </c>
      <c r="BF157" s="224">
        <f>IF(N157="snížená",J157,0)</f>
        <v>0</v>
      </c>
      <c r="BG157" s="224">
        <f>IF(N157="zákl. přenesená",J157,0)</f>
        <v>0</v>
      </c>
      <c r="BH157" s="224">
        <f>IF(N157="sníž. přenesená",J157,0)</f>
        <v>0</v>
      </c>
      <c r="BI157" s="224">
        <f>IF(N157="nulová",J157,0)</f>
        <v>0</v>
      </c>
      <c r="BJ157" s="13" t="s">
        <v>83</v>
      </c>
      <c r="BK157" s="224">
        <f>ROUND(I157*H157,2)</f>
        <v>0</v>
      </c>
      <c r="BL157" s="13" t="s">
        <v>196</v>
      </c>
      <c r="BM157" s="223" t="s">
        <v>1720</v>
      </c>
    </row>
    <row r="158" s="2" customFormat="1">
      <c r="A158" s="34"/>
      <c r="B158" s="35"/>
      <c r="C158" s="36"/>
      <c r="D158" s="225" t="s">
        <v>199</v>
      </c>
      <c r="E158" s="36"/>
      <c r="F158" s="226" t="s">
        <v>290</v>
      </c>
      <c r="G158" s="36"/>
      <c r="H158" s="36"/>
      <c r="I158" s="150"/>
      <c r="J158" s="36"/>
      <c r="K158" s="36"/>
      <c r="L158" s="40"/>
      <c r="M158" s="227"/>
      <c r="N158" s="228"/>
      <c r="O158" s="87"/>
      <c r="P158" s="87"/>
      <c r="Q158" s="87"/>
      <c r="R158" s="87"/>
      <c r="S158" s="87"/>
      <c r="T158" s="88"/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T158" s="13" t="s">
        <v>199</v>
      </c>
      <c r="AU158" s="13" t="s">
        <v>76</v>
      </c>
    </row>
    <row r="159" s="2" customFormat="1">
      <c r="A159" s="34"/>
      <c r="B159" s="35"/>
      <c r="C159" s="36"/>
      <c r="D159" s="225" t="s">
        <v>340</v>
      </c>
      <c r="E159" s="36"/>
      <c r="F159" s="229" t="s">
        <v>753</v>
      </c>
      <c r="G159" s="36"/>
      <c r="H159" s="36"/>
      <c r="I159" s="150"/>
      <c r="J159" s="36"/>
      <c r="K159" s="36"/>
      <c r="L159" s="40"/>
      <c r="M159" s="227"/>
      <c r="N159" s="228"/>
      <c r="O159" s="87"/>
      <c r="P159" s="87"/>
      <c r="Q159" s="87"/>
      <c r="R159" s="87"/>
      <c r="S159" s="87"/>
      <c r="T159" s="88"/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T159" s="13" t="s">
        <v>340</v>
      </c>
      <c r="AU159" s="13" t="s">
        <v>76</v>
      </c>
    </row>
    <row r="160" s="2" customFormat="1">
      <c r="A160" s="34"/>
      <c r="B160" s="35"/>
      <c r="C160" s="36"/>
      <c r="D160" s="225" t="s">
        <v>201</v>
      </c>
      <c r="E160" s="36"/>
      <c r="F160" s="229" t="s">
        <v>291</v>
      </c>
      <c r="G160" s="36"/>
      <c r="H160" s="36"/>
      <c r="I160" s="150"/>
      <c r="J160" s="36"/>
      <c r="K160" s="36"/>
      <c r="L160" s="40"/>
      <c r="M160" s="227"/>
      <c r="N160" s="228"/>
      <c r="O160" s="87"/>
      <c r="P160" s="87"/>
      <c r="Q160" s="87"/>
      <c r="R160" s="87"/>
      <c r="S160" s="87"/>
      <c r="T160" s="88"/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T160" s="13" t="s">
        <v>201</v>
      </c>
      <c r="AU160" s="13" t="s">
        <v>76</v>
      </c>
    </row>
    <row r="161" s="2" customFormat="1" ht="16.5" customHeight="1">
      <c r="A161" s="34"/>
      <c r="B161" s="35"/>
      <c r="C161" s="211" t="s">
        <v>253</v>
      </c>
      <c r="D161" s="211" t="s">
        <v>192</v>
      </c>
      <c r="E161" s="212" t="s">
        <v>293</v>
      </c>
      <c r="F161" s="213" t="s">
        <v>294</v>
      </c>
      <c r="G161" s="214" t="s">
        <v>209</v>
      </c>
      <c r="H161" s="215">
        <v>16</v>
      </c>
      <c r="I161" s="216"/>
      <c r="J161" s="217">
        <f>ROUND(I161*H161,2)</f>
        <v>0</v>
      </c>
      <c r="K161" s="218"/>
      <c r="L161" s="40"/>
      <c r="M161" s="219" t="s">
        <v>1</v>
      </c>
      <c r="N161" s="220" t="s">
        <v>41</v>
      </c>
      <c r="O161" s="87"/>
      <c r="P161" s="221">
        <f>O161*H161</f>
        <v>0</v>
      </c>
      <c r="Q161" s="221">
        <v>0</v>
      </c>
      <c r="R161" s="221">
        <f>Q161*H161</f>
        <v>0</v>
      </c>
      <c r="S161" s="221">
        <v>0</v>
      </c>
      <c r="T161" s="222">
        <f>S161*H161</f>
        <v>0</v>
      </c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R161" s="223" t="s">
        <v>196</v>
      </c>
      <c r="AT161" s="223" t="s">
        <v>192</v>
      </c>
      <c r="AU161" s="223" t="s">
        <v>76</v>
      </c>
      <c r="AY161" s="13" t="s">
        <v>197</v>
      </c>
      <c r="BE161" s="224">
        <f>IF(N161="základní",J161,0)</f>
        <v>0</v>
      </c>
      <c r="BF161" s="224">
        <f>IF(N161="snížená",J161,0)</f>
        <v>0</v>
      </c>
      <c r="BG161" s="224">
        <f>IF(N161="zákl. přenesená",J161,0)</f>
        <v>0</v>
      </c>
      <c r="BH161" s="224">
        <f>IF(N161="sníž. přenesená",J161,0)</f>
        <v>0</v>
      </c>
      <c r="BI161" s="224">
        <f>IF(N161="nulová",J161,0)</f>
        <v>0</v>
      </c>
      <c r="BJ161" s="13" t="s">
        <v>83</v>
      </c>
      <c r="BK161" s="224">
        <f>ROUND(I161*H161,2)</f>
        <v>0</v>
      </c>
      <c r="BL161" s="13" t="s">
        <v>196</v>
      </c>
      <c r="BM161" s="223" t="s">
        <v>1721</v>
      </c>
    </row>
    <row r="162" s="2" customFormat="1">
      <c r="A162" s="34"/>
      <c r="B162" s="35"/>
      <c r="C162" s="36"/>
      <c r="D162" s="225" t="s">
        <v>199</v>
      </c>
      <c r="E162" s="36"/>
      <c r="F162" s="226" t="s">
        <v>296</v>
      </c>
      <c r="G162" s="36"/>
      <c r="H162" s="36"/>
      <c r="I162" s="150"/>
      <c r="J162" s="36"/>
      <c r="K162" s="36"/>
      <c r="L162" s="40"/>
      <c r="M162" s="227"/>
      <c r="N162" s="228"/>
      <c r="O162" s="87"/>
      <c r="P162" s="87"/>
      <c r="Q162" s="87"/>
      <c r="R162" s="87"/>
      <c r="S162" s="87"/>
      <c r="T162" s="88"/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T162" s="13" t="s">
        <v>199</v>
      </c>
      <c r="AU162" s="13" t="s">
        <v>76</v>
      </c>
    </row>
    <row r="163" s="2" customFormat="1">
      <c r="A163" s="34"/>
      <c r="B163" s="35"/>
      <c r="C163" s="36"/>
      <c r="D163" s="225" t="s">
        <v>340</v>
      </c>
      <c r="E163" s="36"/>
      <c r="F163" s="229" t="s">
        <v>753</v>
      </c>
      <c r="G163" s="36"/>
      <c r="H163" s="36"/>
      <c r="I163" s="150"/>
      <c r="J163" s="36"/>
      <c r="K163" s="36"/>
      <c r="L163" s="40"/>
      <c r="M163" s="227"/>
      <c r="N163" s="228"/>
      <c r="O163" s="87"/>
      <c r="P163" s="87"/>
      <c r="Q163" s="87"/>
      <c r="R163" s="87"/>
      <c r="S163" s="87"/>
      <c r="T163" s="88"/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T163" s="13" t="s">
        <v>340</v>
      </c>
      <c r="AU163" s="13" t="s">
        <v>76</v>
      </c>
    </row>
    <row r="164" s="2" customFormat="1">
      <c r="A164" s="34"/>
      <c r="B164" s="35"/>
      <c r="C164" s="36"/>
      <c r="D164" s="225" t="s">
        <v>201</v>
      </c>
      <c r="E164" s="36"/>
      <c r="F164" s="229" t="s">
        <v>291</v>
      </c>
      <c r="G164" s="36"/>
      <c r="H164" s="36"/>
      <c r="I164" s="150"/>
      <c r="J164" s="36"/>
      <c r="K164" s="36"/>
      <c r="L164" s="40"/>
      <c r="M164" s="227"/>
      <c r="N164" s="228"/>
      <c r="O164" s="87"/>
      <c r="P164" s="87"/>
      <c r="Q164" s="87"/>
      <c r="R164" s="87"/>
      <c r="S164" s="87"/>
      <c r="T164" s="88"/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T164" s="13" t="s">
        <v>201</v>
      </c>
      <c r="AU164" s="13" t="s">
        <v>76</v>
      </c>
    </row>
    <row r="165" s="2" customFormat="1" ht="16.5" customHeight="1">
      <c r="A165" s="34"/>
      <c r="B165" s="35"/>
      <c r="C165" s="211" t="s">
        <v>258</v>
      </c>
      <c r="D165" s="211" t="s">
        <v>192</v>
      </c>
      <c r="E165" s="212" t="s">
        <v>1722</v>
      </c>
      <c r="F165" s="213" t="s">
        <v>1723</v>
      </c>
      <c r="G165" s="214" t="s">
        <v>195</v>
      </c>
      <c r="H165" s="215">
        <v>11.800000000000001</v>
      </c>
      <c r="I165" s="216"/>
      <c r="J165" s="217">
        <f>ROUND(I165*H165,2)</f>
        <v>0</v>
      </c>
      <c r="K165" s="218"/>
      <c r="L165" s="40"/>
      <c r="M165" s="219" t="s">
        <v>1</v>
      </c>
      <c r="N165" s="220" t="s">
        <v>41</v>
      </c>
      <c r="O165" s="87"/>
      <c r="P165" s="221">
        <f>O165*H165</f>
        <v>0</v>
      </c>
      <c r="Q165" s="221">
        <v>0</v>
      </c>
      <c r="R165" s="221">
        <f>Q165*H165</f>
        <v>0</v>
      </c>
      <c r="S165" s="221">
        <v>0</v>
      </c>
      <c r="T165" s="222">
        <f>S165*H165</f>
        <v>0</v>
      </c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R165" s="223" t="s">
        <v>196</v>
      </c>
      <c r="AT165" s="223" t="s">
        <v>192</v>
      </c>
      <c r="AU165" s="223" t="s">
        <v>76</v>
      </c>
      <c r="AY165" s="13" t="s">
        <v>197</v>
      </c>
      <c r="BE165" s="224">
        <f>IF(N165="základní",J165,0)</f>
        <v>0</v>
      </c>
      <c r="BF165" s="224">
        <f>IF(N165="snížená",J165,0)</f>
        <v>0</v>
      </c>
      <c r="BG165" s="224">
        <f>IF(N165="zákl. přenesená",J165,0)</f>
        <v>0</v>
      </c>
      <c r="BH165" s="224">
        <f>IF(N165="sníž. přenesená",J165,0)</f>
        <v>0</v>
      </c>
      <c r="BI165" s="224">
        <f>IF(N165="nulová",J165,0)</f>
        <v>0</v>
      </c>
      <c r="BJ165" s="13" t="s">
        <v>83</v>
      </c>
      <c r="BK165" s="224">
        <f>ROUND(I165*H165,2)</f>
        <v>0</v>
      </c>
      <c r="BL165" s="13" t="s">
        <v>196</v>
      </c>
      <c r="BM165" s="223" t="s">
        <v>1724</v>
      </c>
    </row>
    <row r="166" s="2" customFormat="1">
      <c r="A166" s="34"/>
      <c r="B166" s="35"/>
      <c r="C166" s="36"/>
      <c r="D166" s="225" t="s">
        <v>199</v>
      </c>
      <c r="E166" s="36"/>
      <c r="F166" s="226" t="s">
        <v>1725</v>
      </c>
      <c r="G166" s="36"/>
      <c r="H166" s="36"/>
      <c r="I166" s="150"/>
      <c r="J166" s="36"/>
      <c r="K166" s="36"/>
      <c r="L166" s="40"/>
      <c r="M166" s="227"/>
      <c r="N166" s="228"/>
      <c r="O166" s="87"/>
      <c r="P166" s="87"/>
      <c r="Q166" s="87"/>
      <c r="R166" s="87"/>
      <c r="S166" s="87"/>
      <c r="T166" s="88"/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T166" s="13" t="s">
        <v>199</v>
      </c>
      <c r="AU166" s="13" t="s">
        <v>76</v>
      </c>
    </row>
    <row r="167" s="2" customFormat="1">
      <c r="A167" s="34"/>
      <c r="B167" s="35"/>
      <c r="C167" s="36"/>
      <c r="D167" s="225" t="s">
        <v>340</v>
      </c>
      <c r="E167" s="36"/>
      <c r="F167" s="229" t="s">
        <v>758</v>
      </c>
      <c r="G167" s="36"/>
      <c r="H167" s="36"/>
      <c r="I167" s="150"/>
      <c r="J167" s="36"/>
      <c r="K167" s="36"/>
      <c r="L167" s="40"/>
      <c r="M167" s="227"/>
      <c r="N167" s="228"/>
      <c r="O167" s="87"/>
      <c r="P167" s="87"/>
      <c r="Q167" s="87"/>
      <c r="R167" s="87"/>
      <c r="S167" s="87"/>
      <c r="T167" s="88"/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T167" s="13" t="s">
        <v>340</v>
      </c>
      <c r="AU167" s="13" t="s">
        <v>76</v>
      </c>
    </row>
    <row r="168" s="10" customFormat="1">
      <c r="A168" s="10"/>
      <c r="B168" s="230"/>
      <c r="C168" s="231"/>
      <c r="D168" s="225" t="s">
        <v>203</v>
      </c>
      <c r="E168" s="232" t="s">
        <v>1</v>
      </c>
      <c r="F168" s="233" t="s">
        <v>1726</v>
      </c>
      <c r="G168" s="231"/>
      <c r="H168" s="234">
        <v>11.800000000000001</v>
      </c>
      <c r="I168" s="235"/>
      <c r="J168" s="231"/>
      <c r="K168" s="231"/>
      <c r="L168" s="236"/>
      <c r="M168" s="237"/>
      <c r="N168" s="238"/>
      <c r="O168" s="238"/>
      <c r="P168" s="238"/>
      <c r="Q168" s="238"/>
      <c r="R168" s="238"/>
      <c r="S168" s="238"/>
      <c r="T168" s="239"/>
      <c r="U168" s="10"/>
      <c r="V168" s="10"/>
      <c r="W168" s="10"/>
      <c r="X168" s="10"/>
      <c r="Y168" s="10"/>
      <c r="Z168" s="10"/>
      <c r="AA168" s="10"/>
      <c r="AB168" s="10"/>
      <c r="AC168" s="10"/>
      <c r="AD168" s="10"/>
      <c r="AE168" s="10"/>
      <c r="AT168" s="240" t="s">
        <v>203</v>
      </c>
      <c r="AU168" s="240" t="s">
        <v>76</v>
      </c>
      <c r="AV168" s="10" t="s">
        <v>85</v>
      </c>
      <c r="AW168" s="10" t="s">
        <v>32</v>
      </c>
      <c r="AX168" s="10" t="s">
        <v>83</v>
      </c>
      <c r="AY168" s="240" t="s">
        <v>197</v>
      </c>
    </row>
    <row r="169" s="2" customFormat="1" ht="16.5" customHeight="1">
      <c r="A169" s="34"/>
      <c r="B169" s="35"/>
      <c r="C169" s="211" t="s">
        <v>265</v>
      </c>
      <c r="D169" s="211" t="s">
        <v>192</v>
      </c>
      <c r="E169" s="212" t="s">
        <v>766</v>
      </c>
      <c r="F169" s="213" t="s">
        <v>767</v>
      </c>
      <c r="G169" s="214" t="s">
        <v>195</v>
      </c>
      <c r="H169" s="215">
        <v>33.799999999999997</v>
      </c>
      <c r="I169" s="216"/>
      <c r="J169" s="217">
        <f>ROUND(I169*H169,2)</f>
        <v>0</v>
      </c>
      <c r="K169" s="218"/>
      <c r="L169" s="40"/>
      <c r="M169" s="219" t="s">
        <v>1</v>
      </c>
      <c r="N169" s="220" t="s">
        <v>41</v>
      </c>
      <c r="O169" s="87"/>
      <c r="P169" s="221">
        <f>O169*H169</f>
        <v>0</v>
      </c>
      <c r="Q169" s="221">
        <v>0</v>
      </c>
      <c r="R169" s="221">
        <f>Q169*H169</f>
        <v>0</v>
      </c>
      <c r="S169" s="221">
        <v>0</v>
      </c>
      <c r="T169" s="222">
        <f>S169*H169</f>
        <v>0</v>
      </c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R169" s="223" t="s">
        <v>196</v>
      </c>
      <c r="AT169" s="223" t="s">
        <v>192</v>
      </c>
      <c r="AU169" s="223" t="s">
        <v>76</v>
      </c>
      <c r="AY169" s="13" t="s">
        <v>197</v>
      </c>
      <c r="BE169" s="224">
        <f>IF(N169="základní",J169,0)</f>
        <v>0</v>
      </c>
      <c r="BF169" s="224">
        <f>IF(N169="snížená",J169,0)</f>
        <v>0</v>
      </c>
      <c r="BG169" s="224">
        <f>IF(N169="zákl. přenesená",J169,0)</f>
        <v>0</v>
      </c>
      <c r="BH169" s="224">
        <f>IF(N169="sníž. přenesená",J169,0)</f>
        <v>0</v>
      </c>
      <c r="BI169" s="224">
        <f>IF(N169="nulová",J169,0)</f>
        <v>0</v>
      </c>
      <c r="BJ169" s="13" t="s">
        <v>83</v>
      </c>
      <c r="BK169" s="224">
        <f>ROUND(I169*H169,2)</f>
        <v>0</v>
      </c>
      <c r="BL169" s="13" t="s">
        <v>196</v>
      </c>
      <c r="BM169" s="223" t="s">
        <v>1727</v>
      </c>
    </row>
    <row r="170" s="2" customFormat="1">
      <c r="A170" s="34"/>
      <c r="B170" s="35"/>
      <c r="C170" s="36"/>
      <c r="D170" s="225" t="s">
        <v>199</v>
      </c>
      <c r="E170" s="36"/>
      <c r="F170" s="226" t="s">
        <v>769</v>
      </c>
      <c r="G170" s="36"/>
      <c r="H170" s="36"/>
      <c r="I170" s="150"/>
      <c r="J170" s="36"/>
      <c r="K170" s="36"/>
      <c r="L170" s="40"/>
      <c r="M170" s="227"/>
      <c r="N170" s="228"/>
      <c r="O170" s="87"/>
      <c r="P170" s="87"/>
      <c r="Q170" s="87"/>
      <c r="R170" s="87"/>
      <c r="S170" s="87"/>
      <c r="T170" s="88"/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T170" s="13" t="s">
        <v>199</v>
      </c>
      <c r="AU170" s="13" t="s">
        <v>76</v>
      </c>
    </row>
    <row r="171" s="2" customFormat="1">
      <c r="A171" s="34"/>
      <c r="B171" s="35"/>
      <c r="C171" s="36"/>
      <c r="D171" s="225" t="s">
        <v>340</v>
      </c>
      <c r="E171" s="36"/>
      <c r="F171" s="229" t="s">
        <v>770</v>
      </c>
      <c r="G171" s="36"/>
      <c r="H171" s="36"/>
      <c r="I171" s="150"/>
      <c r="J171" s="36"/>
      <c r="K171" s="36"/>
      <c r="L171" s="40"/>
      <c r="M171" s="227"/>
      <c r="N171" s="228"/>
      <c r="O171" s="87"/>
      <c r="P171" s="87"/>
      <c r="Q171" s="87"/>
      <c r="R171" s="87"/>
      <c r="S171" s="87"/>
      <c r="T171" s="88"/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T171" s="13" t="s">
        <v>340</v>
      </c>
      <c r="AU171" s="13" t="s">
        <v>76</v>
      </c>
    </row>
    <row r="172" s="2" customFormat="1">
      <c r="A172" s="34"/>
      <c r="B172" s="35"/>
      <c r="C172" s="36"/>
      <c r="D172" s="225" t="s">
        <v>201</v>
      </c>
      <c r="E172" s="36"/>
      <c r="F172" s="229" t="s">
        <v>771</v>
      </c>
      <c r="G172" s="36"/>
      <c r="H172" s="36"/>
      <c r="I172" s="150"/>
      <c r="J172" s="36"/>
      <c r="K172" s="36"/>
      <c r="L172" s="40"/>
      <c r="M172" s="227"/>
      <c r="N172" s="228"/>
      <c r="O172" s="87"/>
      <c r="P172" s="87"/>
      <c r="Q172" s="87"/>
      <c r="R172" s="87"/>
      <c r="S172" s="87"/>
      <c r="T172" s="88"/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T172" s="13" t="s">
        <v>201</v>
      </c>
      <c r="AU172" s="13" t="s">
        <v>76</v>
      </c>
    </row>
    <row r="173" s="10" customFormat="1">
      <c r="A173" s="10"/>
      <c r="B173" s="230"/>
      <c r="C173" s="231"/>
      <c r="D173" s="225" t="s">
        <v>203</v>
      </c>
      <c r="E173" s="232" t="s">
        <v>1</v>
      </c>
      <c r="F173" s="233" t="s">
        <v>1728</v>
      </c>
      <c r="G173" s="231"/>
      <c r="H173" s="234">
        <v>33.799999999999997</v>
      </c>
      <c r="I173" s="235"/>
      <c r="J173" s="231"/>
      <c r="K173" s="231"/>
      <c r="L173" s="236"/>
      <c r="M173" s="237"/>
      <c r="N173" s="238"/>
      <c r="O173" s="238"/>
      <c r="P173" s="238"/>
      <c r="Q173" s="238"/>
      <c r="R173" s="238"/>
      <c r="S173" s="238"/>
      <c r="T173" s="239"/>
      <c r="U173" s="10"/>
      <c r="V173" s="10"/>
      <c r="W173" s="10"/>
      <c r="X173" s="10"/>
      <c r="Y173" s="10"/>
      <c r="Z173" s="10"/>
      <c r="AA173" s="10"/>
      <c r="AB173" s="10"/>
      <c r="AC173" s="10"/>
      <c r="AD173" s="10"/>
      <c r="AE173" s="10"/>
      <c r="AT173" s="240" t="s">
        <v>203</v>
      </c>
      <c r="AU173" s="240" t="s">
        <v>76</v>
      </c>
      <c r="AV173" s="10" t="s">
        <v>85</v>
      </c>
      <c r="AW173" s="10" t="s">
        <v>32</v>
      </c>
      <c r="AX173" s="10" t="s">
        <v>76</v>
      </c>
      <c r="AY173" s="240" t="s">
        <v>197</v>
      </c>
    </row>
    <row r="174" s="11" customFormat="1">
      <c r="A174" s="11"/>
      <c r="B174" s="241"/>
      <c r="C174" s="242"/>
      <c r="D174" s="225" t="s">
        <v>203</v>
      </c>
      <c r="E174" s="243" t="s">
        <v>1</v>
      </c>
      <c r="F174" s="244" t="s">
        <v>206</v>
      </c>
      <c r="G174" s="242"/>
      <c r="H174" s="245">
        <v>33.799999999999997</v>
      </c>
      <c r="I174" s="246"/>
      <c r="J174" s="242"/>
      <c r="K174" s="242"/>
      <c r="L174" s="247"/>
      <c r="M174" s="248"/>
      <c r="N174" s="249"/>
      <c r="O174" s="249"/>
      <c r="P174" s="249"/>
      <c r="Q174" s="249"/>
      <c r="R174" s="249"/>
      <c r="S174" s="249"/>
      <c r="T174" s="250"/>
      <c r="U174" s="11"/>
      <c r="V174" s="11"/>
      <c r="W174" s="11"/>
      <c r="X174" s="11"/>
      <c r="Y174" s="11"/>
      <c r="Z174" s="11"/>
      <c r="AA174" s="11"/>
      <c r="AB174" s="11"/>
      <c r="AC174" s="11"/>
      <c r="AD174" s="11"/>
      <c r="AE174" s="11"/>
      <c r="AT174" s="251" t="s">
        <v>203</v>
      </c>
      <c r="AU174" s="251" t="s">
        <v>76</v>
      </c>
      <c r="AV174" s="11" t="s">
        <v>196</v>
      </c>
      <c r="AW174" s="11" t="s">
        <v>32</v>
      </c>
      <c r="AX174" s="11" t="s">
        <v>83</v>
      </c>
      <c r="AY174" s="251" t="s">
        <v>197</v>
      </c>
    </row>
    <row r="175" s="2" customFormat="1" ht="16.5" customHeight="1">
      <c r="A175" s="34"/>
      <c r="B175" s="35"/>
      <c r="C175" s="252" t="s">
        <v>269</v>
      </c>
      <c r="D175" s="252" t="s">
        <v>237</v>
      </c>
      <c r="E175" s="253" t="s">
        <v>266</v>
      </c>
      <c r="F175" s="254" t="s">
        <v>267</v>
      </c>
      <c r="G175" s="255" t="s">
        <v>209</v>
      </c>
      <c r="H175" s="256">
        <v>78</v>
      </c>
      <c r="I175" s="257"/>
      <c r="J175" s="258">
        <f>ROUND(I175*H175,2)</f>
        <v>0</v>
      </c>
      <c r="K175" s="259"/>
      <c r="L175" s="260"/>
      <c r="M175" s="261" t="s">
        <v>1</v>
      </c>
      <c r="N175" s="262" t="s">
        <v>41</v>
      </c>
      <c r="O175" s="87"/>
      <c r="P175" s="221">
        <f>O175*H175</f>
        <v>0</v>
      </c>
      <c r="Q175" s="221">
        <v>0.00032000000000000003</v>
      </c>
      <c r="R175" s="221">
        <f>Q175*H175</f>
        <v>0.024960000000000003</v>
      </c>
      <c r="S175" s="221">
        <v>0</v>
      </c>
      <c r="T175" s="222">
        <f>S175*H175</f>
        <v>0</v>
      </c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R175" s="223" t="s">
        <v>561</v>
      </c>
      <c r="AT175" s="223" t="s">
        <v>237</v>
      </c>
      <c r="AU175" s="223" t="s">
        <v>76</v>
      </c>
      <c r="AY175" s="13" t="s">
        <v>197</v>
      </c>
      <c r="BE175" s="224">
        <f>IF(N175="základní",J175,0)</f>
        <v>0</v>
      </c>
      <c r="BF175" s="224">
        <f>IF(N175="snížená",J175,0)</f>
        <v>0</v>
      </c>
      <c r="BG175" s="224">
        <f>IF(N175="zákl. přenesená",J175,0)</f>
        <v>0</v>
      </c>
      <c r="BH175" s="224">
        <f>IF(N175="sníž. přenesená",J175,0)</f>
        <v>0</v>
      </c>
      <c r="BI175" s="224">
        <f>IF(N175="nulová",J175,0)</f>
        <v>0</v>
      </c>
      <c r="BJ175" s="13" t="s">
        <v>83</v>
      </c>
      <c r="BK175" s="224">
        <f>ROUND(I175*H175,2)</f>
        <v>0</v>
      </c>
      <c r="BL175" s="13" t="s">
        <v>561</v>
      </c>
      <c r="BM175" s="223" t="s">
        <v>1729</v>
      </c>
    </row>
    <row r="176" s="2" customFormat="1">
      <c r="A176" s="34"/>
      <c r="B176" s="35"/>
      <c r="C176" s="36"/>
      <c r="D176" s="225" t="s">
        <v>199</v>
      </c>
      <c r="E176" s="36"/>
      <c r="F176" s="226" t="s">
        <v>267</v>
      </c>
      <c r="G176" s="36"/>
      <c r="H176" s="36"/>
      <c r="I176" s="150"/>
      <c r="J176" s="36"/>
      <c r="K176" s="36"/>
      <c r="L176" s="40"/>
      <c r="M176" s="227"/>
      <c r="N176" s="228"/>
      <c r="O176" s="87"/>
      <c r="P176" s="87"/>
      <c r="Q176" s="87"/>
      <c r="R176" s="87"/>
      <c r="S176" s="87"/>
      <c r="T176" s="88"/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T176" s="13" t="s">
        <v>199</v>
      </c>
      <c r="AU176" s="13" t="s">
        <v>76</v>
      </c>
    </row>
    <row r="177" s="10" customFormat="1">
      <c r="A177" s="10"/>
      <c r="B177" s="230"/>
      <c r="C177" s="231"/>
      <c r="D177" s="225" t="s">
        <v>203</v>
      </c>
      <c r="E177" s="232" t="s">
        <v>1</v>
      </c>
      <c r="F177" s="233" t="s">
        <v>1730</v>
      </c>
      <c r="G177" s="231"/>
      <c r="H177" s="234">
        <v>78</v>
      </c>
      <c r="I177" s="235"/>
      <c r="J177" s="231"/>
      <c r="K177" s="231"/>
      <c r="L177" s="236"/>
      <c r="M177" s="237"/>
      <c r="N177" s="238"/>
      <c r="O177" s="238"/>
      <c r="P177" s="238"/>
      <c r="Q177" s="238"/>
      <c r="R177" s="238"/>
      <c r="S177" s="238"/>
      <c r="T177" s="239"/>
      <c r="U177" s="10"/>
      <c r="V177" s="10"/>
      <c r="W177" s="10"/>
      <c r="X177" s="10"/>
      <c r="Y177" s="10"/>
      <c r="Z177" s="10"/>
      <c r="AA177" s="10"/>
      <c r="AB177" s="10"/>
      <c r="AC177" s="10"/>
      <c r="AD177" s="10"/>
      <c r="AE177" s="10"/>
      <c r="AT177" s="240" t="s">
        <v>203</v>
      </c>
      <c r="AU177" s="240" t="s">
        <v>76</v>
      </c>
      <c r="AV177" s="10" t="s">
        <v>85</v>
      </c>
      <c r="AW177" s="10" t="s">
        <v>32</v>
      </c>
      <c r="AX177" s="10" t="s">
        <v>83</v>
      </c>
      <c r="AY177" s="240" t="s">
        <v>197</v>
      </c>
    </row>
    <row r="178" s="2" customFormat="1" ht="16.5" customHeight="1">
      <c r="A178" s="34"/>
      <c r="B178" s="35"/>
      <c r="C178" s="252" t="s">
        <v>273</v>
      </c>
      <c r="D178" s="252" t="s">
        <v>237</v>
      </c>
      <c r="E178" s="253" t="s">
        <v>254</v>
      </c>
      <c r="F178" s="254" t="s">
        <v>255</v>
      </c>
      <c r="G178" s="255" t="s">
        <v>209</v>
      </c>
      <c r="H178" s="256">
        <v>40</v>
      </c>
      <c r="I178" s="257"/>
      <c r="J178" s="258">
        <f>ROUND(I178*H178,2)</f>
        <v>0</v>
      </c>
      <c r="K178" s="259"/>
      <c r="L178" s="260"/>
      <c r="M178" s="261" t="s">
        <v>1</v>
      </c>
      <c r="N178" s="262" t="s">
        <v>41</v>
      </c>
      <c r="O178" s="87"/>
      <c r="P178" s="221">
        <f>O178*H178</f>
        <v>0</v>
      </c>
      <c r="Q178" s="221">
        <v>0</v>
      </c>
      <c r="R178" s="221">
        <f>Q178*H178</f>
        <v>0</v>
      </c>
      <c r="S178" s="221">
        <v>0</v>
      </c>
      <c r="T178" s="222">
        <f>S178*H178</f>
        <v>0</v>
      </c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R178" s="223" t="s">
        <v>243</v>
      </c>
      <c r="AT178" s="223" t="s">
        <v>237</v>
      </c>
      <c r="AU178" s="223" t="s">
        <v>76</v>
      </c>
      <c r="AY178" s="13" t="s">
        <v>197</v>
      </c>
      <c r="BE178" s="224">
        <f>IF(N178="základní",J178,0)</f>
        <v>0</v>
      </c>
      <c r="BF178" s="224">
        <f>IF(N178="snížená",J178,0)</f>
        <v>0</v>
      </c>
      <c r="BG178" s="224">
        <f>IF(N178="zákl. přenesená",J178,0)</f>
        <v>0</v>
      </c>
      <c r="BH178" s="224">
        <f>IF(N178="sníž. přenesená",J178,0)</f>
        <v>0</v>
      </c>
      <c r="BI178" s="224">
        <f>IF(N178="nulová",J178,0)</f>
        <v>0</v>
      </c>
      <c r="BJ178" s="13" t="s">
        <v>83</v>
      </c>
      <c r="BK178" s="224">
        <f>ROUND(I178*H178,2)</f>
        <v>0</v>
      </c>
      <c r="BL178" s="13" t="s">
        <v>196</v>
      </c>
      <c r="BM178" s="223" t="s">
        <v>1731</v>
      </c>
    </row>
    <row r="179" s="2" customFormat="1">
      <c r="A179" s="34"/>
      <c r="B179" s="35"/>
      <c r="C179" s="36"/>
      <c r="D179" s="225" t="s">
        <v>199</v>
      </c>
      <c r="E179" s="36"/>
      <c r="F179" s="226" t="s">
        <v>255</v>
      </c>
      <c r="G179" s="36"/>
      <c r="H179" s="36"/>
      <c r="I179" s="150"/>
      <c r="J179" s="36"/>
      <c r="K179" s="36"/>
      <c r="L179" s="40"/>
      <c r="M179" s="227"/>
      <c r="N179" s="228"/>
      <c r="O179" s="87"/>
      <c r="P179" s="87"/>
      <c r="Q179" s="87"/>
      <c r="R179" s="87"/>
      <c r="S179" s="87"/>
      <c r="T179" s="88"/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T179" s="13" t="s">
        <v>199</v>
      </c>
      <c r="AU179" s="13" t="s">
        <v>76</v>
      </c>
    </row>
    <row r="180" s="2" customFormat="1" ht="16.5" customHeight="1">
      <c r="A180" s="34"/>
      <c r="B180" s="35"/>
      <c r="C180" s="252" t="s">
        <v>8</v>
      </c>
      <c r="D180" s="252" t="s">
        <v>237</v>
      </c>
      <c r="E180" s="253" t="s">
        <v>274</v>
      </c>
      <c r="F180" s="254" t="s">
        <v>275</v>
      </c>
      <c r="G180" s="255" t="s">
        <v>209</v>
      </c>
      <c r="H180" s="256">
        <v>16</v>
      </c>
      <c r="I180" s="257"/>
      <c r="J180" s="258">
        <f>ROUND(I180*H180,2)</f>
        <v>0</v>
      </c>
      <c r="K180" s="259"/>
      <c r="L180" s="260"/>
      <c r="M180" s="261" t="s">
        <v>1</v>
      </c>
      <c r="N180" s="262" t="s">
        <v>41</v>
      </c>
      <c r="O180" s="87"/>
      <c r="P180" s="221">
        <f>O180*H180</f>
        <v>0</v>
      </c>
      <c r="Q180" s="221">
        <v>0.00040999999999999999</v>
      </c>
      <c r="R180" s="221">
        <f>Q180*H180</f>
        <v>0.0065599999999999999</v>
      </c>
      <c r="S180" s="221">
        <v>0</v>
      </c>
      <c r="T180" s="222">
        <f>S180*H180</f>
        <v>0</v>
      </c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R180" s="223" t="s">
        <v>561</v>
      </c>
      <c r="AT180" s="223" t="s">
        <v>237</v>
      </c>
      <c r="AU180" s="223" t="s">
        <v>76</v>
      </c>
      <c r="AY180" s="13" t="s">
        <v>197</v>
      </c>
      <c r="BE180" s="224">
        <f>IF(N180="základní",J180,0)</f>
        <v>0</v>
      </c>
      <c r="BF180" s="224">
        <f>IF(N180="snížená",J180,0)</f>
        <v>0</v>
      </c>
      <c r="BG180" s="224">
        <f>IF(N180="zákl. přenesená",J180,0)</f>
        <v>0</v>
      </c>
      <c r="BH180" s="224">
        <f>IF(N180="sníž. přenesená",J180,0)</f>
        <v>0</v>
      </c>
      <c r="BI180" s="224">
        <f>IF(N180="nulová",J180,0)</f>
        <v>0</v>
      </c>
      <c r="BJ180" s="13" t="s">
        <v>83</v>
      </c>
      <c r="BK180" s="224">
        <f>ROUND(I180*H180,2)</f>
        <v>0</v>
      </c>
      <c r="BL180" s="13" t="s">
        <v>561</v>
      </c>
      <c r="BM180" s="223" t="s">
        <v>1732</v>
      </c>
    </row>
    <row r="181" s="2" customFormat="1">
      <c r="A181" s="34"/>
      <c r="B181" s="35"/>
      <c r="C181" s="36"/>
      <c r="D181" s="225" t="s">
        <v>199</v>
      </c>
      <c r="E181" s="36"/>
      <c r="F181" s="226" t="s">
        <v>275</v>
      </c>
      <c r="G181" s="36"/>
      <c r="H181" s="36"/>
      <c r="I181" s="150"/>
      <c r="J181" s="36"/>
      <c r="K181" s="36"/>
      <c r="L181" s="40"/>
      <c r="M181" s="227"/>
      <c r="N181" s="228"/>
      <c r="O181" s="87"/>
      <c r="P181" s="87"/>
      <c r="Q181" s="87"/>
      <c r="R181" s="87"/>
      <c r="S181" s="87"/>
      <c r="T181" s="88"/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T181" s="13" t="s">
        <v>199</v>
      </c>
      <c r="AU181" s="13" t="s">
        <v>76</v>
      </c>
    </row>
    <row r="182" s="10" customFormat="1">
      <c r="A182" s="10"/>
      <c r="B182" s="230"/>
      <c r="C182" s="231"/>
      <c r="D182" s="225" t="s">
        <v>203</v>
      </c>
      <c r="E182" s="232" t="s">
        <v>1</v>
      </c>
      <c r="F182" s="233" t="s">
        <v>1733</v>
      </c>
      <c r="G182" s="231"/>
      <c r="H182" s="234">
        <v>16</v>
      </c>
      <c r="I182" s="235"/>
      <c r="J182" s="231"/>
      <c r="K182" s="231"/>
      <c r="L182" s="236"/>
      <c r="M182" s="237"/>
      <c r="N182" s="238"/>
      <c r="O182" s="238"/>
      <c r="P182" s="238"/>
      <c r="Q182" s="238"/>
      <c r="R182" s="238"/>
      <c r="S182" s="238"/>
      <c r="T182" s="239"/>
      <c r="U182" s="10"/>
      <c r="V182" s="10"/>
      <c r="W182" s="10"/>
      <c r="X182" s="10"/>
      <c r="Y182" s="10"/>
      <c r="Z182" s="10"/>
      <c r="AA182" s="10"/>
      <c r="AB182" s="10"/>
      <c r="AC182" s="10"/>
      <c r="AD182" s="10"/>
      <c r="AE182" s="10"/>
      <c r="AT182" s="240" t="s">
        <v>203</v>
      </c>
      <c r="AU182" s="240" t="s">
        <v>76</v>
      </c>
      <c r="AV182" s="10" t="s">
        <v>85</v>
      </c>
      <c r="AW182" s="10" t="s">
        <v>32</v>
      </c>
      <c r="AX182" s="10" t="s">
        <v>83</v>
      </c>
      <c r="AY182" s="240" t="s">
        <v>197</v>
      </c>
    </row>
    <row r="183" s="2" customFormat="1" ht="16.5" customHeight="1">
      <c r="A183" s="34"/>
      <c r="B183" s="35"/>
      <c r="C183" s="252" t="s">
        <v>281</v>
      </c>
      <c r="D183" s="252" t="s">
        <v>237</v>
      </c>
      <c r="E183" s="253" t="s">
        <v>1734</v>
      </c>
      <c r="F183" s="254" t="s">
        <v>1735</v>
      </c>
      <c r="G183" s="255" t="s">
        <v>209</v>
      </c>
      <c r="H183" s="256">
        <v>12</v>
      </c>
      <c r="I183" s="257"/>
      <c r="J183" s="258">
        <f>ROUND(I183*H183,2)</f>
        <v>0</v>
      </c>
      <c r="K183" s="259"/>
      <c r="L183" s="260"/>
      <c r="M183" s="261" t="s">
        <v>1</v>
      </c>
      <c r="N183" s="262" t="s">
        <v>41</v>
      </c>
      <c r="O183" s="87"/>
      <c r="P183" s="221">
        <f>O183*H183</f>
        <v>0</v>
      </c>
      <c r="Q183" s="221">
        <v>0.00066</v>
      </c>
      <c r="R183" s="221">
        <f>Q183*H183</f>
        <v>0.00792</v>
      </c>
      <c r="S183" s="221">
        <v>0</v>
      </c>
      <c r="T183" s="222">
        <f>S183*H183</f>
        <v>0</v>
      </c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R183" s="223" t="s">
        <v>243</v>
      </c>
      <c r="AT183" s="223" t="s">
        <v>237</v>
      </c>
      <c r="AU183" s="223" t="s">
        <v>76</v>
      </c>
      <c r="AY183" s="13" t="s">
        <v>197</v>
      </c>
      <c r="BE183" s="224">
        <f>IF(N183="základní",J183,0)</f>
        <v>0</v>
      </c>
      <c r="BF183" s="224">
        <f>IF(N183="snížená",J183,0)</f>
        <v>0</v>
      </c>
      <c r="BG183" s="224">
        <f>IF(N183="zákl. přenesená",J183,0)</f>
        <v>0</v>
      </c>
      <c r="BH183" s="224">
        <f>IF(N183="sníž. přenesená",J183,0)</f>
        <v>0</v>
      </c>
      <c r="BI183" s="224">
        <f>IF(N183="nulová",J183,0)</f>
        <v>0</v>
      </c>
      <c r="BJ183" s="13" t="s">
        <v>83</v>
      </c>
      <c r="BK183" s="224">
        <f>ROUND(I183*H183,2)</f>
        <v>0</v>
      </c>
      <c r="BL183" s="13" t="s">
        <v>196</v>
      </c>
      <c r="BM183" s="223" t="s">
        <v>1736</v>
      </c>
    </row>
    <row r="184" s="2" customFormat="1">
      <c r="A184" s="34"/>
      <c r="B184" s="35"/>
      <c r="C184" s="36"/>
      <c r="D184" s="225" t="s">
        <v>199</v>
      </c>
      <c r="E184" s="36"/>
      <c r="F184" s="226" t="s">
        <v>1735</v>
      </c>
      <c r="G184" s="36"/>
      <c r="H184" s="36"/>
      <c r="I184" s="150"/>
      <c r="J184" s="36"/>
      <c r="K184" s="36"/>
      <c r="L184" s="40"/>
      <c r="M184" s="227"/>
      <c r="N184" s="228"/>
      <c r="O184" s="87"/>
      <c r="P184" s="87"/>
      <c r="Q184" s="87"/>
      <c r="R184" s="87"/>
      <c r="S184" s="87"/>
      <c r="T184" s="88"/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T184" s="13" t="s">
        <v>199</v>
      </c>
      <c r="AU184" s="13" t="s">
        <v>76</v>
      </c>
    </row>
    <row r="185" s="2" customFormat="1" ht="16.5" customHeight="1">
      <c r="A185" s="34"/>
      <c r="B185" s="35"/>
      <c r="C185" s="252" t="s">
        <v>286</v>
      </c>
      <c r="D185" s="252" t="s">
        <v>237</v>
      </c>
      <c r="E185" s="253" t="s">
        <v>1737</v>
      </c>
      <c r="F185" s="254" t="s">
        <v>1738</v>
      </c>
      <c r="G185" s="255" t="s">
        <v>209</v>
      </c>
      <c r="H185" s="256">
        <v>12</v>
      </c>
      <c r="I185" s="257"/>
      <c r="J185" s="258">
        <f>ROUND(I185*H185,2)</f>
        <v>0</v>
      </c>
      <c r="K185" s="259"/>
      <c r="L185" s="260"/>
      <c r="M185" s="261" t="s">
        <v>1</v>
      </c>
      <c r="N185" s="262" t="s">
        <v>41</v>
      </c>
      <c r="O185" s="87"/>
      <c r="P185" s="221">
        <f>O185*H185</f>
        <v>0</v>
      </c>
      <c r="Q185" s="221">
        <v>0.00032000000000000003</v>
      </c>
      <c r="R185" s="221">
        <f>Q185*H185</f>
        <v>0.0038400000000000005</v>
      </c>
      <c r="S185" s="221">
        <v>0</v>
      </c>
      <c r="T185" s="222">
        <f>S185*H185</f>
        <v>0</v>
      </c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R185" s="223" t="s">
        <v>243</v>
      </c>
      <c r="AT185" s="223" t="s">
        <v>237</v>
      </c>
      <c r="AU185" s="223" t="s">
        <v>76</v>
      </c>
      <c r="AY185" s="13" t="s">
        <v>197</v>
      </c>
      <c r="BE185" s="224">
        <f>IF(N185="základní",J185,0)</f>
        <v>0</v>
      </c>
      <c r="BF185" s="224">
        <f>IF(N185="snížená",J185,0)</f>
        <v>0</v>
      </c>
      <c r="BG185" s="224">
        <f>IF(N185="zákl. přenesená",J185,0)</f>
        <v>0</v>
      </c>
      <c r="BH185" s="224">
        <f>IF(N185="sníž. přenesená",J185,0)</f>
        <v>0</v>
      </c>
      <c r="BI185" s="224">
        <f>IF(N185="nulová",J185,0)</f>
        <v>0</v>
      </c>
      <c r="BJ185" s="13" t="s">
        <v>83</v>
      </c>
      <c r="BK185" s="224">
        <f>ROUND(I185*H185,2)</f>
        <v>0</v>
      </c>
      <c r="BL185" s="13" t="s">
        <v>196</v>
      </c>
      <c r="BM185" s="223" t="s">
        <v>1739</v>
      </c>
    </row>
    <row r="186" s="2" customFormat="1">
      <c r="A186" s="34"/>
      <c r="B186" s="35"/>
      <c r="C186" s="36"/>
      <c r="D186" s="225" t="s">
        <v>199</v>
      </c>
      <c r="E186" s="36"/>
      <c r="F186" s="226" t="s">
        <v>1738</v>
      </c>
      <c r="G186" s="36"/>
      <c r="H186" s="36"/>
      <c r="I186" s="150"/>
      <c r="J186" s="36"/>
      <c r="K186" s="36"/>
      <c r="L186" s="40"/>
      <c r="M186" s="227"/>
      <c r="N186" s="228"/>
      <c r="O186" s="87"/>
      <c r="P186" s="87"/>
      <c r="Q186" s="87"/>
      <c r="R186" s="87"/>
      <c r="S186" s="87"/>
      <c r="T186" s="88"/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T186" s="13" t="s">
        <v>199</v>
      </c>
      <c r="AU186" s="13" t="s">
        <v>76</v>
      </c>
    </row>
    <row r="187" s="2" customFormat="1" ht="16.5" customHeight="1">
      <c r="A187" s="34"/>
      <c r="B187" s="35"/>
      <c r="C187" s="252" t="s">
        <v>292</v>
      </c>
      <c r="D187" s="252" t="s">
        <v>237</v>
      </c>
      <c r="E187" s="253" t="s">
        <v>282</v>
      </c>
      <c r="F187" s="254" t="s">
        <v>283</v>
      </c>
      <c r="G187" s="255" t="s">
        <v>209</v>
      </c>
      <c r="H187" s="256">
        <v>160</v>
      </c>
      <c r="I187" s="257"/>
      <c r="J187" s="258">
        <f>ROUND(I187*H187,2)</f>
        <v>0</v>
      </c>
      <c r="K187" s="259"/>
      <c r="L187" s="260"/>
      <c r="M187" s="261" t="s">
        <v>1</v>
      </c>
      <c r="N187" s="262" t="s">
        <v>41</v>
      </c>
      <c r="O187" s="87"/>
      <c r="P187" s="221">
        <f>O187*H187</f>
        <v>0</v>
      </c>
      <c r="Q187" s="221">
        <v>9.0000000000000006E-05</v>
      </c>
      <c r="R187" s="221">
        <f>Q187*H187</f>
        <v>0.014400000000000001</v>
      </c>
      <c r="S187" s="221">
        <v>0</v>
      </c>
      <c r="T187" s="222">
        <f>S187*H187</f>
        <v>0</v>
      </c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R187" s="223" t="s">
        <v>561</v>
      </c>
      <c r="AT187" s="223" t="s">
        <v>237</v>
      </c>
      <c r="AU187" s="223" t="s">
        <v>76</v>
      </c>
      <c r="AY187" s="13" t="s">
        <v>197</v>
      </c>
      <c r="BE187" s="224">
        <f>IF(N187="základní",J187,0)</f>
        <v>0</v>
      </c>
      <c r="BF187" s="224">
        <f>IF(N187="snížená",J187,0)</f>
        <v>0</v>
      </c>
      <c r="BG187" s="224">
        <f>IF(N187="zákl. přenesená",J187,0)</f>
        <v>0</v>
      </c>
      <c r="BH187" s="224">
        <f>IF(N187="sníž. přenesená",J187,0)</f>
        <v>0</v>
      </c>
      <c r="BI187" s="224">
        <f>IF(N187="nulová",J187,0)</f>
        <v>0</v>
      </c>
      <c r="BJ187" s="13" t="s">
        <v>83</v>
      </c>
      <c r="BK187" s="224">
        <f>ROUND(I187*H187,2)</f>
        <v>0</v>
      </c>
      <c r="BL187" s="13" t="s">
        <v>561</v>
      </c>
      <c r="BM187" s="223" t="s">
        <v>1740</v>
      </c>
    </row>
    <row r="188" s="2" customFormat="1">
      <c r="A188" s="34"/>
      <c r="B188" s="35"/>
      <c r="C188" s="36"/>
      <c r="D188" s="225" t="s">
        <v>199</v>
      </c>
      <c r="E188" s="36"/>
      <c r="F188" s="226" t="s">
        <v>283</v>
      </c>
      <c r="G188" s="36"/>
      <c r="H188" s="36"/>
      <c r="I188" s="150"/>
      <c r="J188" s="36"/>
      <c r="K188" s="36"/>
      <c r="L188" s="40"/>
      <c r="M188" s="227"/>
      <c r="N188" s="228"/>
      <c r="O188" s="87"/>
      <c r="P188" s="87"/>
      <c r="Q188" s="87"/>
      <c r="R188" s="87"/>
      <c r="S188" s="87"/>
      <c r="T188" s="88"/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T188" s="13" t="s">
        <v>199</v>
      </c>
      <c r="AU188" s="13" t="s">
        <v>76</v>
      </c>
    </row>
    <row r="189" s="10" customFormat="1">
      <c r="A189" s="10"/>
      <c r="B189" s="230"/>
      <c r="C189" s="231"/>
      <c r="D189" s="225" t="s">
        <v>203</v>
      </c>
      <c r="E189" s="232" t="s">
        <v>1</v>
      </c>
      <c r="F189" s="233" t="s">
        <v>1741</v>
      </c>
      <c r="G189" s="231"/>
      <c r="H189" s="234">
        <v>160</v>
      </c>
      <c r="I189" s="235"/>
      <c r="J189" s="231"/>
      <c r="K189" s="231"/>
      <c r="L189" s="236"/>
      <c r="M189" s="237"/>
      <c r="N189" s="238"/>
      <c r="O189" s="238"/>
      <c r="P189" s="238"/>
      <c r="Q189" s="238"/>
      <c r="R189" s="238"/>
      <c r="S189" s="238"/>
      <c r="T189" s="239"/>
      <c r="U189" s="10"/>
      <c r="V189" s="10"/>
      <c r="W189" s="10"/>
      <c r="X189" s="10"/>
      <c r="Y189" s="10"/>
      <c r="Z189" s="10"/>
      <c r="AA189" s="10"/>
      <c r="AB189" s="10"/>
      <c r="AC189" s="10"/>
      <c r="AD189" s="10"/>
      <c r="AE189" s="10"/>
      <c r="AT189" s="240" t="s">
        <v>203</v>
      </c>
      <c r="AU189" s="240" t="s">
        <v>76</v>
      </c>
      <c r="AV189" s="10" t="s">
        <v>85</v>
      </c>
      <c r="AW189" s="10" t="s">
        <v>32</v>
      </c>
      <c r="AX189" s="10" t="s">
        <v>83</v>
      </c>
      <c r="AY189" s="240" t="s">
        <v>197</v>
      </c>
    </row>
    <row r="190" s="2" customFormat="1" ht="16.5" customHeight="1">
      <c r="A190" s="34"/>
      <c r="B190" s="35"/>
      <c r="C190" s="252" t="s">
        <v>297</v>
      </c>
      <c r="D190" s="252" t="s">
        <v>237</v>
      </c>
      <c r="E190" s="253" t="s">
        <v>793</v>
      </c>
      <c r="F190" s="254" t="s">
        <v>794</v>
      </c>
      <c r="G190" s="255" t="s">
        <v>209</v>
      </c>
      <c r="H190" s="256">
        <v>160</v>
      </c>
      <c r="I190" s="257"/>
      <c r="J190" s="258">
        <f>ROUND(I190*H190,2)</f>
        <v>0</v>
      </c>
      <c r="K190" s="259"/>
      <c r="L190" s="260"/>
      <c r="M190" s="261" t="s">
        <v>1</v>
      </c>
      <c r="N190" s="262" t="s">
        <v>41</v>
      </c>
      <c r="O190" s="87"/>
      <c r="P190" s="221">
        <f>O190*H190</f>
        <v>0</v>
      </c>
      <c r="Q190" s="221">
        <v>0.00014999999999999999</v>
      </c>
      <c r="R190" s="221">
        <f>Q190*H190</f>
        <v>0.023999999999999997</v>
      </c>
      <c r="S190" s="221">
        <v>0</v>
      </c>
      <c r="T190" s="222">
        <f>S190*H190</f>
        <v>0</v>
      </c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R190" s="223" t="s">
        <v>561</v>
      </c>
      <c r="AT190" s="223" t="s">
        <v>237</v>
      </c>
      <c r="AU190" s="223" t="s">
        <v>76</v>
      </c>
      <c r="AY190" s="13" t="s">
        <v>197</v>
      </c>
      <c r="BE190" s="224">
        <f>IF(N190="základní",J190,0)</f>
        <v>0</v>
      </c>
      <c r="BF190" s="224">
        <f>IF(N190="snížená",J190,0)</f>
        <v>0</v>
      </c>
      <c r="BG190" s="224">
        <f>IF(N190="zákl. přenesená",J190,0)</f>
        <v>0</v>
      </c>
      <c r="BH190" s="224">
        <f>IF(N190="sníž. přenesená",J190,0)</f>
        <v>0</v>
      </c>
      <c r="BI190" s="224">
        <f>IF(N190="nulová",J190,0)</f>
        <v>0</v>
      </c>
      <c r="BJ190" s="13" t="s">
        <v>83</v>
      </c>
      <c r="BK190" s="224">
        <f>ROUND(I190*H190,2)</f>
        <v>0</v>
      </c>
      <c r="BL190" s="13" t="s">
        <v>561</v>
      </c>
      <c r="BM190" s="223" t="s">
        <v>1742</v>
      </c>
    </row>
    <row r="191" s="2" customFormat="1">
      <c r="A191" s="34"/>
      <c r="B191" s="35"/>
      <c r="C191" s="36"/>
      <c r="D191" s="225" t="s">
        <v>199</v>
      </c>
      <c r="E191" s="36"/>
      <c r="F191" s="226" t="s">
        <v>794</v>
      </c>
      <c r="G191" s="36"/>
      <c r="H191" s="36"/>
      <c r="I191" s="150"/>
      <c r="J191" s="36"/>
      <c r="K191" s="36"/>
      <c r="L191" s="40"/>
      <c r="M191" s="227"/>
      <c r="N191" s="228"/>
      <c r="O191" s="87"/>
      <c r="P191" s="87"/>
      <c r="Q191" s="87"/>
      <c r="R191" s="87"/>
      <c r="S191" s="87"/>
      <c r="T191" s="88"/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T191" s="13" t="s">
        <v>199</v>
      </c>
      <c r="AU191" s="13" t="s">
        <v>76</v>
      </c>
    </row>
    <row r="192" s="10" customFormat="1">
      <c r="A192" s="10"/>
      <c r="B192" s="230"/>
      <c r="C192" s="231"/>
      <c r="D192" s="225" t="s">
        <v>203</v>
      </c>
      <c r="E192" s="232" t="s">
        <v>1</v>
      </c>
      <c r="F192" s="233" t="s">
        <v>1743</v>
      </c>
      <c r="G192" s="231"/>
      <c r="H192" s="234">
        <v>160</v>
      </c>
      <c r="I192" s="235"/>
      <c r="J192" s="231"/>
      <c r="K192" s="231"/>
      <c r="L192" s="236"/>
      <c r="M192" s="237"/>
      <c r="N192" s="238"/>
      <c r="O192" s="238"/>
      <c r="P192" s="238"/>
      <c r="Q192" s="238"/>
      <c r="R192" s="238"/>
      <c r="S192" s="238"/>
      <c r="T192" s="239"/>
      <c r="U192" s="10"/>
      <c r="V192" s="10"/>
      <c r="W192" s="10"/>
      <c r="X192" s="10"/>
      <c r="Y192" s="10"/>
      <c r="Z192" s="10"/>
      <c r="AA192" s="10"/>
      <c r="AB192" s="10"/>
      <c r="AC192" s="10"/>
      <c r="AD192" s="10"/>
      <c r="AE192" s="10"/>
      <c r="AT192" s="240" t="s">
        <v>203</v>
      </c>
      <c r="AU192" s="240" t="s">
        <v>76</v>
      </c>
      <c r="AV192" s="10" t="s">
        <v>85</v>
      </c>
      <c r="AW192" s="10" t="s">
        <v>32</v>
      </c>
      <c r="AX192" s="10" t="s">
        <v>83</v>
      </c>
      <c r="AY192" s="240" t="s">
        <v>197</v>
      </c>
    </row>
    <row r="193" s="2" customFormat="1" ht="16.5" customHeight="1">
      <c r="A193" s="34"/>
      <c r="B193" s="35"/>
      <c r="C193" s="252" t="s">
        <v>304</v>
      </c>
      <c r="D193" s="252" t="s">
        <v>237</v>
      </c>
      <c r="E193" s="253" t="s">
        <v>796</v>
      </c>
      <c r="F193" s="254" t="s">
        <v>797</v>
      </c>
      <c r="G193" s="255" t="s">
        <v>209</v>
      </c>
      <c r="H193" s="256">
        <v>1</v>
      </c>
      <c r="I193" s="257"/>
      <c r="J193" s="258">
        <f>ROUND(I193*H193,2)</f>
        <v>0</v>
      </c>
      <c r="K193" s="259"/>
      <c r="L193" s="260"/>
      <c r="M193" s="261" t="s">
        <v>1</v>
      </c>
      <c r="N193" s="262" t="s">
        <v>41</v>
      </c>
      <c r="O193" s="87"/>
      <c r="P193" s="221">
        <f>O193*H193</f>
        <v>0</v>
      </c>
      <c r="Q193" s="221">
        <v>0</v>
      </c>
      <c r="R193" s="221">
        <f>Q193*H193</f>
        <v>0</v>
      </c>
      <c r="S193" s="221">
        <v>0</v>
      </c>
      <c r="T193" s="222">
        <f>S193*H193</f>
        <v>0</v>
      </c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R193" s="223" t="s">
        <v>561</v>
      </c>
      <c r="AT193" s="223" t="s">
        <v>237</v>
      </c>
      <c r="AU193" s="223" t="s">
        <v>76</v>
      </c>
      <c r="AY193" s="13" t="s">
        <v>197</v>
      </c>
      <c r="BE193" s="224">
        <f>IF(N193="základní",J193,0)</f>
        <v>0</v>
      </c>
      <c r="BF193" s="224">
        <f>IF(N193="snížená",J193,0)</f>
        <v>0</v>
      </c>
      <c r="BG193" s="224">
        <f>IF(N193="zákl. přenesená",J193,0)</f>
        <v>0</v>
      </c>
      <c r="BH193" s="224">
        <f>IF(N193="sníž. přenesená",J193,0)</f>
        <v>0</v>
      </c>
      <c r="BI193" s="224">
        <f>IF(N193="nulová",J193,0)</f>
        <v>0</v>
      </c>
      <c r="BJ193" s="13" t="s">
        <v>83</v>
      </c>
      <c r="BK193" s="224">
        <f>ROUND(I193*H193,2)</f>
        <v>0</v>
      </c>
      <c r="BL193" s="13" t="s">
        <v>561</v>
      </c>
      <c r="BM193" s="223" t="s">
        <v>1744</v>
      </c>
    </row>
    <row r="194" s="2" customFormat="1">
      <c r="A194" s="34"/>
      <c r="B194" s="35"/>
      <c r="C194" s="36"/>
      <c r="D194" s="225" t="s">
        <v>199</v>
      </c>
      <c r="E194" s="36"/>
      <c r="F194" s="226" t="s">
        <v>797</v>
      </c>
      <c r="G194" s="36"/>
      <c r="H194" s="36"/>
      <c r="I194" s="150"/>
      <c r="J194" s="36"/>
      <c r="K194" s="36"/>
      <c r="L194" s="40"/>
      <c r="M194" s="227"/>
      <c r="N194" s="228"/>
      <c r="O194" s="87"/>
      <c r="P194" s="87"/>
      <c r="Q194" s="87"/>
      <c r="R194" s="87"/>
      <c r="S194" s="87"/>
      <c r="T194" s="88"/>
      <c r="U194" s="34"/>
      <c r="V194" s="34"/>
      <c r="W194" s="34"/>
      <c r="X194" s="34"/>
      <c r="Y194" s="34"/>
      <c r="Z194" s="34"/>
      <c r="AA194" s="34"/>
      <c r="AB194" s="34"/>
      <c r="AC194" s="34"/>
      <c r="AD194" s="34"/>
      <c r="AE194" s="34"/>
      <c r="AT194" s="13" t="s">
        <v>199</v>
      </c>
      <c r="AU194" s="13" t="s">
        <v>76</v>
      </c>
    </row>
    <row r="195" s="2" customFormat="1" ht="16.5" customHeight="1">
      <c r="A195" s="34"/>
      <c r="B195" s="35"/>
      <c r="C195" s="252" t="s">
        <v>7</v>
      </c>
      <c r="D195" s="252" t="s">
        <v>237</v>
      </c>
      <c r="E195" s="253" t="s">
        <v>799</v>
      </c>
      <c r="F195" s="254" t="s">
        <v>800</v>
      </c>
      <c r="G195" s="255" t="s">
        <v>209</v>
      </c>
      <c r="H195" s="256">
        <v>1</v>
      </c>
      <c r="I195" s="257"/>
      <c r="J195" s="258">
        <f>ROUND(I195*H195,2)</f>
        <v>0</v>
      </c>
      <c r="K195" s="259"/>
      <c r="L195" s="260"/>
      <c r="M195" s="261" t="s">
        <v>1</v>
      </c>
      <c r="N195" s="262" t="s">
        <v>41</v>
      </c>
      <c r="O195" s="87"/>
      <c r="P195" s="221">
        <f>O195*H195</f>
        <v>0</v>
      </c>
      <c r="Q195" s="221">
        <v>0</v>
      </c>
      <c r="R195" s="221">
        <f>Q195*H195</f>
        <v>0</v>
      </c>
      <c r="S195" s="221">
        <v>0</v>
      </c>
      <c r="T195" s="222">
        <f>S195*H195</f>
        <v>0</v>
      </c>
      <c r="U195" s="34"/>
      <c r="V195" s="34"/>
      <c r="W195" s="34"/>
      <c r="X195" s="34"/>
      <c r="Y195" s="34"/>
      <c r="Z195" s="34"/>
      <c r="AA195" s="34"/>
      <c r="AB195" s="34"/>
      <c r="AC195" s="34"/>
      <c r="AD195" s="34"/>
      <c r="AE195" s="34"/>
      <c r="AR195" s="223" t="s">
        <v>561</v>
      </c>
      <c r="AT195" s="223" t="s">
        <v>237</v>
      </c>
      <c r="AU195" s="223" t="s">
        <v>76</v>
      </c>
      <c r="AY195" s="13" t="s">
        <v>197</v>
      </c>
      <c r="BE195" s="224">
        <f>IF(N195="základní",J195,0)</f>
        <v>0</v>
      </c>
      <c r="BF195" s="224">
        <f>IF(N195="snížená",J195,0)</f>
        <v>0</v>
      </c>
      <c r="BG195" s="224">
        <f>IF(N195="zákl. přenesená",J195,0)</f>
        <v>0</v>
      </c>
      <c r="BH195" s="224">
        <f>IF(N195="sníž. přenesená",J195,0)</f>
        <v>0</v>
      </c>
      <c r="BI195" s="224">
        <f>IF(N195="nulová",J195,0)</f>
        <v>0</v>
      </c>
      <c r="BJ195" s="13" t="s">
        <v>83</v>
      </c>
      <c r="BK195" s="224">
        <f>ROUND(I195*H195,2)</f>
        <v>0</v>
      </c>
      <c r="BL195" s="13" t="s">
        <v>561</v>
      </c>
      <c r="BM195" s="223" t="s">
        <v>1745</v>
      </c>
    </row>
    <row r="196" s="2" customFormat="1">
      <c r="A196" s="34"/>
      <c r="B196" s="35"/>
      <c r="C196" s="36"/>
      <c r="D196" s="225" t="s">
        <v>199</v>
      </c>
      <c r="E196" s="36"/>
      <c r="F196" s="226" t="s">
        <v>800</v>
      </c>
      <c r="G196" s="36"/>
      <c r="H196" s="36"/>
      <c r="I196" s="150"/>
      <c r="J196" s="36"/>
      <c r="K196" s="36"/>
      <c r="L196" s="40"/>
      <c r="M196" s="227"/>
      <c r="N196" s="228"/>
      <c r="O196" s="87"/>
      <c r="P196" s="87"/>
      <c r="Q196" s="87"/>
      <c r="R196" s="87"/>
      <c r="S196" s="87"/>
      <c r="T196" s="88"/>
      <c r="U196" s="34"/>
      <c r="V196" s="34"/>
      <c r="W196" s="34"/>
      <c r="X196" s="34"/>
      <c r="Y196" s="34"/>
      <c r="Z196" s="34"/>
      <c r="AA196" s="34"/>
      <c r="AB196" s="34"/>
      <c r="AC196" s="34"/>
      <c r="AD196" s="34"/>
      <c r="AE196" s="34"/>
      <c r="AT196" s="13" t="s">
        <v>199</v>
      </c>
      <c r="AU196" s="13" t="s">
        <v>76</v>
      </c>
    </row>
    <row r="197" s="2" customFormat="1" ht="16.5" customHeight="1">
      <c r="A197" s="34"/>
      <c r="B197" s="35"/>
      <c r="C197" s="252" t="s">
        <v>316</v>
      </c>
      <c r="D197" s="252" t="s">
        <v>237</v>
      </c>
      <c r="E197" s="253" t="s">
        <v>802</v>
      </c>
      <c r="F197" s="254" t="s">
        <v>803</v>
      </c>
      <c r="G197" s="255" t="s">
        <v>209</v>
      </c>
      <c r="H197" s="256">
        <v>1</v>
      </c>
      <c r="I197" s="257"/>
      <c r="J197" s="258">
        <f>ROUND(I197*H197,2)</f>
        <v>0</v>
      </c>
      <c r="K197" s="259"/>
      <c r="L197" s="260"/>
      <c r="M197" s="261" t="s">
        <v>1</v>
      </c>
      <c r="N197" s="262" t="s">
        <v>41</v>
      </c>
      <c r="O197" s="87"/>
      <c r="P197" s="221">
        <f>O197*H197</f>
        <v>0</v>
      </c>
      <c r="Q197" s="221">
        <v>0</v>
      </c>
      <c r="R197" s="221">
        <f>Q197*H197</f>
        <v>0</v>
      </c>
      <c r="S197" s="221">
        <v>0</v>
      </c>
      <c r="T197" s="222">
        <f>S197*H197</f>
        <v>0</v>
      </c>
      <c r="U197" s="34"/>
      <c r="V197" s="34"/>
      <c r="W197" s="34"/>
      <c r="X197" s="34"/>
      <c r="Y197" s="34"/>
      <c r="Z197" s="34"/>
      <c r="AA197" s="34"/>
      <c r="AB197" s="34"/>
      <c r="AC197" s="34"/>
      <c r="AD197" s="34"/>
      <c r="AE197" s="34"/>
      <c r="AR197" s="223" t="s">
        <v>561</v>
      </c>
      <c r="AT197" s="223" t="s">
        <v>237</v>
      </c>
      <c r="AU197" s="223" t="s">
        <v>76</v>
      </c>
      <c r="AY197" s="13" t="s">
        <v>197</v>
      </c>
      <c r="BE197" s="224">
        <f>IF(N197="základní",J197,0)</f>
        <v>0</v>
      </c>
      <c r="BF197" s="224">
        <f>IF(N197="snížená",J197,0)</f>
        <v>0</v>
      </c>
      <c r="BG197" s="224">
        <f>IF(N197="zákl. přenesená",J197,0)</f>
        <v>0</v>
      </c>
      <c r="BH197" s="224">
        <f>IF(N197="sníž. přenesená",J197,0)</f>
        <v>0</v>
      </c>
      <c r="BI197" s="224">
        <f>IF(N197="nulová",J197,0)</f>
        <v>0</v>
      </c>
      <c r="BJ197" s="13" t="s">
        <v>83</v>
      </c>
      <c r="BK197" s="224">
        <f>ROUND(I197*H197,2)</f>
        <v>0</v>
      </c>
      <c r="BL197" s="13" t="s">
        <v>561</v>
      </c>
      <c r="BM197" s="223" t="s">
        <v>1746</v>
      </c>
    </row>
    <row r="198" s="2" customFormat="1">
      <c r="A198" s="34"/>
      <c r="B198" s="35"/>
      <c r="C198" s="36"/>
      <c r="D198" s="225" t="s">
        <v>199</v>
      </c>
      <c r="E198" s="36"/>
      <c r="F198" s="226" t="s">
        <v>803</v>
      </c>
      <c r="G198" s="36"/>
      <c r="H198" s="36"/>
      <c r="I198" s="150"/>
      <c r="J198" s="36"/>
      <c r="K198" s="36"/>
      <c r="L198" s="40"/>
      <c r="M198" s="227"/>
      <c r="N198" s="228"/>
      <c r="O198" s="87"/>
      <c r="P198" s="87"/>
      <c r="Q198" s="87"/>
      <c r="R198" s="87"/>
      <c r="S198" s="87"/>
      <c r="T198" s="88"/>
      <c r="U198" s="34"/>
      <c r="V198" s="34"/>
      <c r="W198" s="34"/>
      <c r="X198" s="34"/>
      <c r="Y198" s="34"/>
      <c r="Z198" s="34"/>
      <c r="AA198" s="34"/>
      <c r="AB198" s="34"/>
      <c r="AC198" s="34"/>
      <c r="AD198" s="34"/>
      <c r="AE198" s="34"/>
      <c r="AT198" s="13" t="s">
        <v>199</v>
      </c>
      <c r="AU198" s="13" t="s">
        <v>76</v>
      </c>
    </row>
    <row r="199" s="2" customFormat="1" ht="16.5" customHeight="1">
      <c r="A199" s="34"/>
      <c r="B199" s="35"/>
      <c r="C199" s="252" t="s">
        <v>323</v>
      </c>
      <c r="D199" s="252" t="s">
        <v>237</v>
      </c>
      <c r="E199" s="253" t="s">
        <v>805</v>
      </c>
      <c r="F199" s="254" t="s">
        <v>806</v>
      </c>
      <c r="G199" s="255" t="s">
        <v>209</v>
      </c>
      <c r="H199" s="256">
        <v>1</v>
      </c>
      <c r="I199" s="257"/>
      <c r="J199" s="258">
        <f>ROUND(I199*H199,2)</f>
        <v>0</v>
      </c>
      <c r="K199" s="259"/>
      <c r="L199" s="260"/>
      <c r="M199" s="261" t="s">
        <v>1</v>
      </c>
      <c r="N199" s="262" t="s">
        <v>41</v>
      </c>
      <c r="O199" s="87"/>
      <c r="P199" s="221">
        <f>O199*H199</f>
        <v>0</v>
      </c>
      <c r="Q199" s="221">
        <v>0</v>
      </c>
      <c r="R199" s="221">
        <f>Q199*H199</f>
        <v>0</v>
      </c>
      <c r="S199" s="221">
        <v>0</v>
      </c>
      <c r="T199" s="222">
        <f>S199*H199</f>
        <v>0</v>
      </c>
      <c r="U199" s="34"/>
      <c r="V199" s="34"/>
      <c r="W199" s="34"/>
      <c r="X199" s="34"/>
      <c r="Y199" s="34"/>
      <c r="Z199" s="34"/>
      <c r="AA199" s="34"/>
      <c r="AB199" s="34"/>
      <c r="AC199" s="34"/>
      <c r="AD199" s="34"/>
      <c r="AE199" s="34"/>
      <c r="AR199" s="223" t="s">
        <v>561</v>
      </c>
      <c r="AT199" s="223" t="s">
        <v>237</v>
      </c>
      <c r="AU199" s="223" t="s">
        <v>76</v>
      </c>
      <c r="AY199" s="13" t="s">
        <v>197</v>
      </c>
      <c r="BE199" s="224">
        <f>IF(N199="základní",J199,0)</f>
        <v>0</v>
      </c>
      <c r="BF199" s="224">
        <f>IF(N199="snížená",J199,0)</f>
        <v>0</v>
      </c>
      <c r="BG199" s="224">
        <f>IF(N199="zákl. přenesená",J199,0)</f>
        <v>0</v>
      </c>
      <c r="BH199" s="224">
        <f>IF(N199="sníž. přenesená",J199,0)</f>
        <v>0</v>
      </c>
      <c r="BI199" s="224">
        <f>IF(N199="nulová",J199,0)</f>
        <v>0</v>
      </c>
      <c r="BJ199" s="13" t="s">
        <v>83</v>
      </c>
      <c r="BK199" s="224">
        <f>ROUND(I199*H199,2)</f>
        <v>0</v>
      </c>
      <c r="BL199" s="13" t="s">
        <v>561</v>
      </c>
      <c r="BM199" s="223" t="s">
        <v>1747</v>
      </c>
    </row>
    <row r="200" s="2" customFormat="1">
      <c r="A200" s="34"/>
      <c r="B200" s="35"/>
      <c r="C200" s="36"/>
      <c r="D200" s="225" t="s">
        <v>199</v>
      </c>
      <c r="E200" s="36"/>
      <c r="F200" s="226" t="s">
        <v>806</v>
      </c>
      <c r="G200" s="36"/>
      <c r="H200" s="36"/>
      <c r="I200" s="150"/>
      <c r="J200" s="36"/>
      <c r="K200" s="36"/>
      <c r="L200" s="40"/>
      <c r="M200" s="227"/>
      <c r="N200" s="228"/>
      <c r="O200" s="87"/>
      <c r="P200" s="87"/>
      <c r="Q200" s="87"/>
      <c r="R200" s="87"/>
      <c r="S200" s="87"/>
      <c r="T200" s="88"/>
      <c r="U200" s="34"/>
      <c r="V200" s="34"/>
      <c r="W200" s="34"/>
      <c r="X200" s="34"/>
      <c r="Y200" s="34"/>
      <c r="Z200" s="34"/>
      <c r="AA200" s="34"/>
      <c r="AB200" s="34"/>
      <c r="AC200" s="34"/>
      <c r="AD200" s="34"/>
      <c r="AE200" s="34"/>
      <c r="AT200" s="13" t="s">
        <v>199</v>
      </c>
      <c r="AU200" s="13" t="s">
        <v>76</v>
      </c>
    </row>
    <row r="201" s="2" customFormat="1" ht="16.5" customHeight="1">
      <c r="A201" s="34"/>
      <c r="B201" s="35"/>
      <c r="C201" s="211" t="s">
        <v>330</v>
      </c>
      <c r="D201" s="211" t="s">
        <v>192</v>
      </c>
      <c r="E201" s="212" t="s">
        <v>808</v>
      </c>
      <c r="F201" s="213" t="s">
        <v>809</v>
      </c>
      <c r="G201" s="214" t="s">
        <v>209</v>
      </c>
      <c r="H201" s="215">
        <v>1</v>
      </c>
      <c r="I201" s="216"/>
      <c r="J201" s="217">
        <f>ROUND(I201*H201,2)</f>
        <v>0</v>
      </c>
      <c r="K201" s="218"/>
      <c r="L201" s="40"/>
      <c r="M201" s="219" t="s">
        <v>1</v>
      </c>
      <c r="N201" s="220" t="s">
        <v>41</v>
      </c>
      <c r="O201" s="87"/>
      <c r="P201" s="221">
        <f>O201*H201</f>
        <v>0</v>
      </c>
      <c r="Q201" s="221">
        <v>0</v>
      </c>
      <c r="R201" s="221">
        <f>Q201*H201</f>
        <v>0</v>
      </c>
      <c r="S201" s="221">
        <v>0</v>
      </c>
      <c r="T201" s="222">
        <f>S201*H201</f>
        <v>0</v>
      </c>
      <c r="U201" s="34"/>
      <c r="V201" s="34"/>
      <c r="W201" s="34"/>
      <c r="X201" s="34"/>
      <c r="Y201" s="34"/>
      <c r="Z201" s="34"/>
      <c r="AA201" s="34"/>
      <c r="AB201" s="34"/>
      <c r="AC201" s="34"/>
      <c r="AD201" s="34"/>
      <c r="AE201" s="34"/>
      <c r="AR201" s="223" t="s">
        <v>196</v>
      </c>
      <c r="AT201" s="223" t="s">
        <v>192</v>
      </c>
      <c r="AU201" s="223" t="s">
        <v>76</v>
      </c>
      <c r="AY201" s="13" t="s">
        <v>197</v>
      </c>
      <c r="BE201" s="224">
        <f>IF(N201="základní",J201,0)</f>
        <v>0</v>
      </c>
      <c r="BF201" s="224">
        <f>IF(N201="snížená",J201,0)</f>
        <v>0</v>
      </c>
      <c r="BG201" s="224">
        <f>IF(N201="zákl. přenesená",J201,0)</f>
        <v>0</v>
      </c>
      <c r="BH201" s="224">
        <f>IF(N201="sníž. přenesená",J201,0)</f>
        <v>0</v>
      </c>
      <c r="BI201" s="224">
        <f>IF(N201="nulová",J201,0)</f>
        <v>0</v>
      </c>
      <c r="BJ201" s="13" t="s">
        <v>83</v>
      </c>
      <c r="BK201" s="224">
        <f>ROUND(I201*H201,2)</f>
        <v>0</v>
      </c>
      <c r="BL201" s="13" t="s">
        <v>196</v>
      </c>
      <c r="BM201" s="223" t="s">
        <v>1748</v>
      </c>
    </row>
    <row r="202" s="2" customFormat="1">
      <c r="A202" s="34"/>
      <c r="B202" s="35"/>
      <c r="C202" s="36"/>
      <c r="D202" s="225" t="s">
        <v>199</v>
      </c>
      <c r="E202" s="36"/>
      <c r="F202" s="226" t="s">
        <v>811</v>
      </c>
      <c r="G202" s="36"/>
      <c r="H202" s="36"/>
      <c r="I202" s="150"/>
      <c r="J202" s="36"/>
      <c r="K202" s="36"/>
      <c r="L202" s="40"/>
      <c r="M202" s="227"/>
      <c r="N202" s="228"/>
      <c r="O202" s="87"/>
      <c r="P202" s="87"/>
      <c r="Q202" s="87"/>
      <c r="R202" s="87"/>
      <c r="S202" s="87"/>
      <c r="T202" s="88"/>
      <c r="U202" s="34"/>
      <c r="V202" s="34"/>
      <c r="W202" s="34"/>
      <c r="X202" s="34"/>
      <c r="Y202" s="34"/>
      <c r="Z202" s="34"/>
      <c r="AA202" s="34"/>
      <c r="AB202" s="34"/>
      <c r="AC202" s="34"/>
      <c r="AD202" s="34"/>
      <c r="AE202" s="34"/>
      <c r="AT202" s="13" t="s">
        <v>199</v>
      </c>
      <c r="AU202" s="13" t="s">
        <v>76</v>
      </c>
    </row>
    <row r="203" s="2" customFormat="1">
      <c r="A203" s="34"/>
      <c r="B203" s="35"/>
      <c r="C203" s="36"/>
      <c r="D203" s="225" t="s">
        <v>340</v>
      </c>
      <c r="E203" s="36"/>
      <c r="F203" s="229" t="s">
        <v>812</v>
      </c>
      <c r="G203" s="36"/>
      <c r="H203" s="36"/>
      <c r="I203" s="150"/>
      <c r="J203" s="36"/>
      <c r="K203" s="36"/>
      <c r="L203" s="40"/>
      <c r="M203" s="227"/>
      <c r="N203" s="228"/>
      <c r="O203" s="87"/>
      <c r="P203" s="87"/>
      <c r="Q203" s="87"/>
      <c r="R203" s="87"/>
      <c r="S203" s="87"/>
      <c r="T203" s="88"/>
      <c r="U203" s="34"/>
      <c r="V203" s="34"/>
      <c r="W203" s="34"/>
      <c r="X203" s="34"/>
      <c r="Y203" s="34"/>
      <c r="Z203" s="34"/>
      <c r="AA203" s="34"/>
      <c r="AB203" s="34"/>
      <c r="AC203" s="34"/>
      <c r="AD203" s="34"/>
      <c r="AE203" s="34"/>
      <c r="AT203" s="13" t="s">
        <v>340</v>
      </c>
      <c r="AU203" s="13" t="s">
        <v>76</v>
      </c>
    </row>
    <row r="204" s="2" customFormat="1" ht="16.5" customHeight="1">
      <c r="A204" s="34"/>
      <c r="B204" s="35"/>
      <c r="C204" s="211" t="s">
        <v>335</v>
      </c>
      <c r="D204" s="211" t="s">
        <v>192</v>
      </c>
      <c r="E204" s="212" t="s">
        <v>813</v>
      </c>
      <c r="F204" s="213" t="s">
        <v>814</v>
      </c>
      <c r="G204" s="214" t="s">
        <v>209</v>
      </c>
      <c r="H204" s="215">
        <v>1</v>
      </c>
      <c r="I204" s="216"/>
      <c r="J204" s="217">
        <f>ROUND(I204*H204,2)</f>
        <v>0</v>
      </c>
      <c r="K204" s="218"/>
      <c r="L204" s="40"/>
      <c r="M204" s="219" t="s">
        <v>1</v>
      </c>
      <c r="N204" s="220" t="s">
        <v>41</v>
      </c>
      <c r="O204" s="87"/>
      <c r="P204" s="221">
        <f>O204*H204</f>
        <v>0</v>
      </c>
      <c r="Q204" s="221">
        <v>0</v>
      </c>
      <c r="R204" s="221">
        <f>Q204*H204</f>
        <v>0</v>
      </c>
      <c r="S204" s="221">
        <v>0</v>
      </c>
      <c r="T204" s="222">
        <f>S204*H204</f>
        <v>0</v>
      </c>
      <c r="U204" s="34"/>
      <c r="V204" s="34"/>
      <c r="W204" s="34"/>
      <c r="X204" s="34"/>
      <c r="Y204" s="34"/>
      <c r="Z204" s="34"/>
      <c r="AA204" s="34"/>
      <c r="AB204" s="34"/>
      <c r="AC204" s="34"/>
      <c r="AD204" s="34"/>
      <c r="AE204" s="34"/>
      <c r="AR204" s="223" t="s">
        <v>196</v>
      </c>
      <c r="AT204" s="223" t="s">
        <v>192</v>
      </c>
      <c r="AU204" s="223" t="s">
        <v>76</v>
      </c>
      <c r="AY204" s="13" t="s">
        <v>197</v>
      </c>
      <c r="BE204" s="224">
        <f>IF(N204="základní",J204,0)</f>
        <v>0</v>
      </c>
      <c r="BF204" s="224">
        <f>IF(N204="snížená",J204,0)</f>
        <v>0</v>
      </c>
      <c r="BG204" s="224">
        <f>IF(N204="zákl. přenesená",J204,0)</f>
        <v>0</v>
      </c>
      <c r="BH204" s="224">
        <f>IF(N204="sníž. přenesená",J204,0)</f>
        <v>0</v>
      </c>
      <c r="BI204" s="224">
        <f>IF(N204="nulová",J204,0)</f>
        <v>0</v>
      </c>
      <c r="BJ204" s="13" t="s">
        <v>83</v>
      </c>
      <c r="BK204" s="224">
        <f>ROUND(I204*H204,2)</f>
        <v>0</v>
      </c>
      <c r="BL204" s="13" t="s">
        <v>196</v>
      </c>
      <c r="BM204" s="223" t="s">
        <v>1749</v>
      </c>
    </row>
    <row r="205" s="2" customFormat="1">
      <c r="A205" s="34"/>
      <c r="B205" s="35"/>
      <c r="C205" s="36"/>
      <c r="D205" s="225" t="s">
        <v>199</v>
      </c>
      <c r="E205" s="36"/>
      <c r="F205" s="226" t="s">
        <v>816</v>
      </c>
      <c r="G205" s="36"/>
      <c r="H205" s="36"/>
      <c r="I205" s="150"/>
      <c r="J205" s="36"/>
      <c r="K205" s="36"/>
      <c r="L205" s="40"/>
      <c r="M205" s="227"/>
      <c r="N205" s="228"/>
      <c r="O205" s="87"/>
      <c r="P205" s="87"/>
      <c r="Q205" s="87"/>
      <c r="R205" s="87"/>
      <c r="S205" s="87"/>
      <c r="T205" s="88"/>
      <c r="U205" s="34"/>
      <c r="V205" s="34"/>
      <c r="W205" s="34"/>
      <c r="X205" s="34"/>
      <c r="Y205" s="34"/>
      <c r="Z205" s="34"/>
      <c r="AA205" s="34"/>
      <c r="AB205" s="34"/>
      <c r="AC205" s="34"/>
      <c r="AD205" s="34"/>
      <c r="AE205" s="34"/>
      <c r="AT205" s="13" t="s">
        <v>199</v>
      </c>
      <c r="AU205" s="13" t="s">
        <v>76</v>
      </c>
    </row>
    <row r="206" s="2" customFormat="1">
      <c r="A206" s="34"/>
      <c r="B206" s="35"/>
      <c r="C206" s="36"/>
      <c r="D206" s="225" t="s">
        <v>340</v>
      </c>
      <c r="E206" s="36"/>
      <c r="F206" s="229" t="s">
        <v>817</v>
      </c>
      <c r="G206" s="36"/>
      <c r="H206" s="36"/>
      <c r="I206" s="150"/>
      <c r="J206" s="36"/>
      <c r="K206" s="36"/>
      <c r="L206" s="40"/>
      <c r="M206" s="227"/>
      <c r="N206" s="228"/>
      <c r="O206" s="87"/>
      <c r="P206" s="87"/>
      <c r="Q206" s="87"/>
      <c r="R206" s="87"/>
      <c r="S206" s="87"/>
      <c r="T206" s="88"/>
      <c r="U206" s="34"/>
      <c r="V206" s="34"/>
      <c r="W206" s="34"/>
      <c r="X206" s="34"/>
      <c r="Y206" s="34"/>
      <c r="Z206" s="34"/>
      <c r="AA206" s="34"/>
      <c r="AB206" s="34"/>
      <c r="AC206" s="34"/>
      <c r="AD206" s="34"/>
      <c r="AE206" s="34"/>
      <c r="AT206" s="13" t="s">
        <v>340</v>
      </c>
      <c r="AU206" s="13" t="s">
        <v>76</v>
      </c>
    </row>
    <row r="207" s="2" customFormat="1" ht="16.5" customHeight="1">
      <c r="A207" s="34"/>
      <c r="B207" s="35"/>
      <c r="C207" s="211" t="s">
        <v>342</v>
      </c>
      <c r="D207" s="211" t="s">
        <v>192</v>
      </c>
      <c r="E207" s="212" t="s">
        <v>818</v>
      </c>
      <c r="F207" s="213" t="s">
        <v>819</v>
      </c>
      <c r="G207" s="214" t="s">
        <v>361</v>
      </c>
      <c r="H207" s="215">
        <v>14</v>
      </c>
      <c r="I207" s="216"/>
      <c r="J207" s="217">
        <f>ROUND(I207*H207,2)</f>
        <v>0</v>
      </c>
      <c r="K207" s="218"/>
      <c r="L207" s="40"/>
      <c r="M207" s="219" t="s">
        <v>1</v>
      </c>
      <c r="N207" s="220" t="s">
        <v>41</v>
      </c>
      <c r="O207" s="87"/>
      <c r="P207" s="221">
        <f>O207*H207</f>
        <v>0</v>
      </c>
      <c r="Q207" s="221">
        <v>0</v>
      </c>
      <c r="R207" s="221">
        <f>Q207*H207</f>
        <v>0</v>
      </c>
      <c r="S207" s="221">
        <v>0</v>
      </c>
      <c r="T207" s="222">
        <f>S207*H207</f>
        <v>0</v>
      </c>
      <c r="U207" s="34"/>
      <c r="V207" s="34"/>
      <c r="W207" s="34"/>
      <c r="X207" s="34"/>
      <c r="Y207" s="34"/>
      <c r="Z207" s="34"/>
      <c r="AA207" s="34"/>
      <c r="AB207" s="34"/>
      <c r="AC207" s="34"/>
      <c r="AD207" s="34"/>
      <c r="AE207" s="34"/>
      <c r="AR207" s="223" t="s">
        <v>196</v>
      </c>
      <c r="AT207" s="223" t="s">
        <v>192</v>
      </c>
      <c r="AU207" s="223" t="s">
        <v>76</v>
      </c>
      <c r="AY207" s="13" t="s">
        <v>197</v>
      </c>
      <c r="BE207" s="224">
        <f>IF(N207="základní",J207,0)</f>
        <v>0</v>
      </c>
      <c r="BF207" s="224">
        <f>IF(N207="snížená",J207,0)</f>
        <v>0</v>
      </c>
      <c r="BG207" s="224">
        <f>IF(N207="zákl. přenesená",J207,0)</f>
        <v>0</v>
      </c>
      <c r="BH207" s="224">
        <f>IF(N207="sníž. přenesená",J207,0)</f>
        <v>0</v>
      </c>
      <c r="BI207" s="224">
        <f>IF(N207="nulová",J207,0)</f>
        <v>0</v>
      </c>
      <c r="BJ207" s="13" t="s">
        <v>83</v>
      </c>
      <c r="BK207" s="224">
        <f>ROUND(I207*H207,2)</f>
        <v>0</v>
      </c>
      <c r="BL207" s="13" t="s">
        <v>196</v>
      </c>
      <c r="BM207" s="223" t="s">
        <v>1750</v>
      </c>
    </row>
    <row r="208" s="2" customFormat="1">
      <c r="A208" s="34"/>
      <c r="B208" s="35"/>
      <c r="C208" s="36"/>
      <c r="D208" s="225" t="s">
        <v>199</v>
      </c>
      <c r="E208" s="36"/>
      <c r="F208" s="226" t="s">
        <v>821</v>
      </c>
      <c r="G208" s="36"/>
      <c r="H208" s="36"/>
      <c r="I208" s="150"/>
      <c r="J208" s="36"/>
      <c r="K208" s="36"/>
      <c r="L208" s="40"/>
      <c r="M208" s="227"/>
      <c r="N208" s="228"/>
      <c r="O208" s="87"/>
      <c r="P208" s="87"/>
      <c r="Q208" s="87"/>
      <c r="R208" s="87"/>
      <c r="S208" s="87"/>
      <c r="T208" s="88"/>
      <c r="U208" s="34"/>
      <c r="V208" s="34"/>
      <c r="W208" s="34"/>
      <c r="X208" s="34"/>
      <c r="Y208" s="34"/>
      <c r="Z208" s="34"/>
      <c r="AA208" s="34"/>
      <c r="AB208" s="34"/>
      <c r="AC208" s="34"/>
      <c r="AD208" s="34"/>
      <c r="AE208" s="34"/>
      <c r="AT208" s="13" t="s">
        <v>199</v>
      </c>
      <c r="AU208" s="13" t="s">
        <v>76</v>
      </c>
    </row>
    <row r="209" s="2" customFormat="1">
      <c r="A209" s="34"/>
      <c r="B209" s="35"/>
      <c r="C209" s="36"/>
      <c r="D209" s="225" t="s">
        <v>340</v>
      </c>
      <c r="E209" s="36"/>
      <c r="F209" s="229" t="s">
        <v>822</v>
      </c>
      <c r="G209" s="36"/>
      <c r="H209" s="36"/>
      <c r="I209" s="150"/>
      <c r="J209" s="36"/>
      <c r="K209" s="36"/>
      <c r="L209" s="40"/>
      <c r="M209" s="227"/>
      <c r="N209" s="228"/>
      <c r="O209" s="87"/>
      <c r="P209" s="87"/>
      <c r="Q209" s="87"/>
      <c r="R209" s="87"/>
      <c r="S209" s="87"/>
      <c r="T209" s="88"/>
      <c r="U209" s="34"/>
      <c r="V209" s="34"/>
      <c r="W209" s="34"/>
      <c r="X209" s="34"/>
      <c r="Y209" s="34"/>
      <c r="Z209" s="34"/>
      <c r="AA209" s="34"/>
      <c r="AB209" s="34"/>
      <c r="AC209" s="34"/>
      <c r="AD209" s="34"/>
      <c r="AE209" s="34"/>
      <c r="AT209" s="13" t="s">
        <v>340</v>
      </c>
      <c r="AU209" s="13" t="s">
        <v>76</v>
      </c>
    </row>
    <row r="210" s="2" customFormat="1" ht="16.5" customHeight="1">
      <c r="A210" s="34"/>
      <c r="B210" s="35"/>
      <c r="C210" s="211" t="s">
        <v>348</v>
      </c>
      <c r="D210" s="211" t="s">
        <v>192</v>
      </c>
      <c r="E210" s="212" t="s">
        <v>370</v>
      </c>
      <c r="F210" s="213" t="s">
        <v>371</v>
      </c>
      <c r="G210" s="214" t="s">
        <v>195</v>
      </c>
      <c r="H210" s="215">
        <v>48.195999999999998</v>
      </c>
      <c r="I210" s="216"/>
      <c r="J210" s="217">
        <f>ROUND(I210*H210,2)</f>
        <v>0</v>
      </c>
      <c r="K210" s="218"/>
      <c r="L210" s="40"/>
      <c r="M210" s="219" t="s">
        <v>1</v>
      </c>
      <c r="N210" s="220" t="s">
        <v>41</v>
      </c>
      <c r="O210" s="87"/>
      <c r="P210" s="221">
        <f>O210*H210</f>
        <v>0</v>
      </c>
      <c r="Q210" s="221">
        <v>0</v>
      </c>
      <c r="R210" s="221">
        <f>Q210*H210</f>
        <v>0</v>
      </c>
      <c r="S210" s="221">
        <v>0</v>
      </c>
      <c r="T210" s="222">
        <f>S210*H210</f>
        <v>0</v>
      </c>
      <c r="U210" s="34"/>
      <c r="V210" s="34"/>
      <c r="W210" s="34"/>
      <c r="X210" s="34"/>
      <c r="Y210" s="34"/>
      <c r="Z210" s="34"/>
      <c r="AA210" s="34"/>
      <c r="AB210" s="34"/>
      <c r="AC210" s="34"/>
      <c r="AD210" s="34"/>
      <c r="AE210" s="34"/>
      <c r="AR210" s="223" t="s">
        <v>196</v>
      </c>
      <c r="AT210" s="223" t="s">
        <v>192</v>
      </c>
      <c r="AU210" s="223" t="s">
        <v>76</v>
      </c>
      <c r="AY210" s="13" t="s">
        <v>197</v>
      </c>
      <c r="BE210" s="224">
        <f>IF(N210="základní",J210,0)</f>
        <v>0</v>
      </c>
      <c r="BF210" s="224">
        <f>IF(N210="snížená",J210,0)</f>
        <v>0</v>
      </c>
      <c r="BG210" s="224">
        <f>IF(N210="zákl. přenesená",J210,0)</f>
        <v>0</v>
      </c>
      <c r="BH210" s="224">
        <f>IF(N210="sníž. přenesená",J210,0)</f>
        <v>0</v>
      </c>
      <c r="BI210" s="224">
        <f>IF(N210="nulová",J210,0)</f>
        <v>0</v>
      </c>
      <c r="BJ210" s="13" t="s">
        <v>83</v>
      </c>
      <c r="BK210" s="224">
        <f>ROUND(I210*H210,2)</f>
        <v>0</v>
      </c>
      <c r="BL210" s="13" t="s">
        <v>196</v>
      </c>
      <c r="BM210" s="223" t="s">
        <v>1751</v>
      </c>
    </row>
    <row r="211" s="2" customFormat="1">
      <c r="A211" s="34"/>
      <c r="B211" s="35"/>
      <c r="C211" s="36"/>
      <c r="D211" s="225" t="s">
        <v>199</v>
      </c>
      <c r="E211" s="36"/>
      <c r="F211" s="226" t="s">
        <v>373</v>
      </c>
      <c r="G211" s="36"/>
      <c r="H211" s="36"/>
      <c r="I211" s="150"/>
      <c r="J211" s="36"/>
      <c r="K211" s="36"/>
      <c r="L211" s="40"/>
      <c r="M211" s="227"/>
      <c r="N211" s="228"/>
      <c r="O211" s="87"/>
      <c r="P211" s="87"/>
      <c r="Q211" s="87"/>
      <c r="R211" s="87"/>
      <c r="S211" s="87"/>
      <c r="T211" s="88"/>
      <c r="U211" s="34"/>
      <c r="V211" s="34"/>
      <c r="W211" s="34"/>
      <c r="X211" s="34"/>
      <c r="Y211" s="34"/>
      <c r="Z211" s="34"/>
      <c r="AA211" s="34"/>
      <c r="AB211" s="34"/>
      <c r="AC211" s="34"/>
      <c r="AD211" s="34"/>
      <c r="AE211" s="34"/>
      <c r="AT211" s="13" t="s">
        <v>199</v>
      </c>
      <c r="AU211" s="13" t="s">
        <v>76</v>
      </c>
    </row>
    <row r="212" s="2" customFormat="1">
      <c r="A212" s="34"/>
      <c r="B212" s="35"/>
      <c r="C212" s="36"/>
      <c r="D212" s="225" t="s">
        <v>340</v>
      </c>
      <c r="E212" s="36"/>
      <c r="F212" s="229" t="s">
        <v>824</v>
      </c>
      <c r="G212" s="36"/>
      <c r="H212" s="36"/>
      <c r="I212" s="150"/>
      <c r="J212" s="36"/>
      <c r="K212" s="36"/>
      <c r="L212" s="40"/>
      <c r="M212" s="227"/>
      <c r="N212" s="228"/>
      <c r="O212" s="87"/>
      <c r="P212" s="87"/>
      <c r="Q212" s="87"/>
      <c r="R212" s="87"/>
      <c r="S212" s="87"/>
      <c r="T212" s="88"/>
      <c r="U212" s="34"/>
      <c r="V212" s="34"/>
      <c r="W212" s="34"/>
      <c r="X212" s="34"/>
      <c r="Y212" s="34"/>
      <c r="Z212" s="34"/>
      <c r="AA212" s="34"/>
      <c r="AB212" s="34"/>
      <c r="AC212" s="34"/>
      <c r="AD212" s="34"/>
      <c r="AE212" s="34"/>
      <c r="AT212" s="13" t="s">
        <v>340</v>
      </c>
      <c r="AU212" s="13" t="s">
        <v>76</v>
      </c>
    </row>
    <row r="213" s="2" customFormat="1">
      <c r="A213" s="34"/>
      <c r="B213" s="35"/>
      <c r="C213" s="36"/>
      <c r="D213" s="225" t="s">
        <v>201</v>
      </c>
      <c r="E213" s="36"/>
      <c r="F213" s="229" t="s">
        <v>374</v>
      </c>
      <c r="G213" s="36"/>
      <c r="H213" s="36"/>
      <c r="I213" s="150"/>
      <c r="J213" s="36"/>
      <c r="K213" s="36"/>
      <c r="L213" s="40"/>
      <c r="M213" s="227"/>
      <c r="N213" s="228"/>
      <c r="O213" s="87"/>
      <c r="P213" s="87"/>
      <c r="Q213" s="87"/>
      <c r="R213" s="87"/>
      <c r="S213" s="87"/>
      <c r="T213" s="88"/>
      <c r="U213" s="34"/>
      <c r="V213" s="34"/>
      <c r="W213" s="34"/>
      <c r="X213" s="34"/>
      <c r="Y213" s="34"/>
      <c r="Z213" s="34"/>
      <c r="AA213" s="34"/>
      <c r="AB213" s="34"/>
      <c r="AC213" s="34"/>
      <c r="AD213" s="34"/>
      <c r="AE213" s="34"/>
      <c r="AT213" s="13" t="s">
        <v>201</v>
      </c>
      <c r="AU213" s="13" t="s">
        <v>76</v>
      </c>
    </row>
    <row r="214" s="2" customFormat="1" ht="16.5" customHeight="1">
      <c r="A214" s="34"/>
      <c r="B214" s="35"/>
      <c r="C214" s="211" t="s">
        <v>353</v>
      </c>
      <c r="D214" s="211" t="s">
        <v>192</v>
      </c>
      <c r="E214" s="212" t="s">
        <v>376</v>
      </c>
      <c r="F214" s="213" t="s">
        <v>377</v>
      </c>
      <c r="G214" s="214" t="s">
        <v>195</v>
      </c>
      <c r="H214" s="215">
        <v>48.195999999999998</v>
      </c>
      <c r="I214" s="216"/>
      <c r="J214" s="217">
        <f>ROUND(I214*H214,2)</f>
        <v>0</v>
      </c>
      <c r="K214" s="218"/>
      <c r="L214" s="40"/>
      <c r="M214" s="219" t="s">
        <v>1</v>
      </c>
      <c r="N214" s="220" t="s">
        <v>41</v>
      </c>
      <c r="O214" s="87"/>
      <c r="P214" s="221">
        <f>O214*H214</f>
        <v>0</v>
      </c>
      <c r="Q214" s="221">
        <v>0</v>
      </c>
      <c r="R214" s="221">
        <f>Q214*H214</f>
        <v>0</v>
      </c>
      <c r="S214" s="221">
        <v>0</v>
      </c>
      <c r="T214" s="222">
        <f>S214*H214</f>
        <v>0</v>
      </c>
      <c r="U214" s="34"/>
      <c r="V214" s="34"/>
      <c r="W214" s="34"/>
      <c r="X214" s="34"/>
      <c r="Y214" s="34"/>
      <c r="Z214" s="34"/>
      <c r="AA214" s="34"/>
      <c r="AB214" s="34"/>
      <c r="AC214" s="34"/>
      <c r="AD214" s="34"/>
      <c r="AE214" s="34"/>
      <c r="AR214" s="223" t="s">
        <v>196</v>
      </c>
      <c r="AT214" s="223" t="s">
        <v>192</v>
      </c>
      <c r="AU214" s="223" t="s">
        <v>76</v>
      </c>
      <c r="AY214" s="13" t="s">
        <v>197</v>
      </c>
      <c r="BE214" s="224">
        <f>IF(N214="základní",J214,0)</f>
        <v>0</v>
      </c>
      <c r="BF214" s="224">
        <f>IF(N214="snížená",J214,0)</f>
        <v>0</v>
      </c>
      <c r="BG214" s="224">
        <f>IF(N214="zákl. přenesená",J214,0)</f>
        <v>0</v>
      </c>
      <c r="BH214" s="224">
        <f>IF(N214="sníž. přenesená",J214,0)</f>
        <v>0</v>
      </c>
      <c r="BI214" s="224">
        <f>IF(N214="nulová",J214,0)</f>
        <v>0</v>
      </c>
      <c r="BJ214" s="13" t="s">
        <v>83</v>
      </c>
      <c r="BK214" s="224">
        <f>ROUND(I214*H214,2)</f>
        <v>0</v>
      </c>
      <c r="BL214" s="13" t="s">
        <v>196</v>
      </c>
      <c r="BM214" s="223" t="s">
        <v>1752</v>
      </c>
    </row>
    <row r="215" s="2" customFormat="1">
      <c r="A215" s="34"/>
      <c r="B215" s="35"/>
      <c r="C215" s="36"/>
      <c r="D215" s="225" t="s">
        <v>199</v>
      </c>
      <c r="E215" s="36"/>
      <c r="F215" s="226" t="s">
        <v>379</v>
      </c>
      <c r="G215" s="36"/>
      <c r="H215" s="36"/>
      <c r="I215" s="150"/>
      <c r="J215" s="36"/>
      <c r="K215" s="36"/>
      <c r="L215" s="40"/>
      <c r="M215" s="227"/>
      <c r="N215" s="228"/>
      <c r="O215" s="87"/>
      <c r="P215" s="87"/>
      <c r="Q215" s="87"/>
      <c r="R215" s="87"/>
      <c r="S215" s="87"/>
      <c r="T215" s="88"/>
      <c r="U215" s="34"/>
      <c r="V215" s="34"/>
      <c r="W215" s="34"/>
      <c r="X215" s="34"/>
      <c r="Y215" s="34"/>
      <c r="Z215" s="34"/>
      <c r="AA215" s="34"/>
      <c r="AB215" s="34"/>
      <c r="AC215" s="34"/>
      <c r="AD215" s="34"/>
      <c r="AE215" s="34"/>
      <c r="AT215" s="13" t="s">
        <v>199</v>
      </c>
      <c r="AU215" s="13" t="s">
        <v>76</v>
      </c>
    </row>
    <row r="216" s="2" customFormat="1">
      <c r="A216" s="34"/>
      <c r="B216" s="35"/>
      <c r="C216" s="36"/>
      <c r="D216" s="225" t="s">
        <v>340</v>
      </c>
      <c r="E216" s="36"/>
      <c r="F216" s="229" t="s">
        <v>824</v>
      </c>
      <c r="G216" s="36"/>
      <c r="H216" s="36"/>
      <c r="I216" s="150"/>
      <c r="J216" s="36"/>
      <c r="K216" s="36"/>
      <c r="L216" s="40"/>
      <c r="M216" s="227"/>
      <c r="N216" s="228"/>
      <c r="O216" s="87"/>
      <c r="P216" s="87"/>
      <c r="Q216" s="87"/>
      <c r="R216" s="87"/>
      <c r="S216" s="87"/>
      <c r="T216" s="88"/>
      <c r="U216" s="34"/>
      <c r="V216" s="34"/>
      <c r="W216" s="34"/>
      <c r="X216" s="34"/>
      <c r="Y216" s="34"/>
      <c r="Z216" s="34"/>
      <c r="AA216" s="34"/>
      <c r="AB216" s="34"/>
      <c r="AC216" s="34"/>
      <c r="AD216" s="34"/>
      <c r="AE216" s="34"/>
      <c r="AT216" s="13" t="s">
        <v>340</v>
      </c>
      <c r="AU216" s="13" t="s">
        <v>76</v>
      </c>
    </row>
    <row r="217" s="2" customFormat="1">
      <c r="A217" s="34"/>
      <c r="B217" s="35"/>
      <c r="C217" s="36"/>
      <c r="D217" s="225" t="s">
        <v>201</v>
      </c>
      <c r="E217" s="36"/>
      <c r="F217" s="229" t="s">
        <v>374</v>
      </c>
      <c r="G217" s="36"/>
      <c r="H217" s="36"/>
      <c r="I217" s="150"/>
      <c r="J217" s="36"/>
      <c r="K217" s="36"/>
      <c r="L217" s="40"/>
      <c r="M217" s="227"/>
      <c r="N217" s="228"/>
      <c r="O217" s="87"/>
      <c r="P217" s="87"/>
      <c r="Q217" s="87"/>
      <c r="R217" s="87"/>
      <c r="S217" s="87"/>
      <c r="T217" s="88"/>
      <c r="U217" s="34"/>
      <c r="V217" s="34"/>
      <c r="W217" s="34"/>
      <c r="X217" s="34"/>
      <c r="Y217" s="34"/>
      <c r="Z217" s="34"/>
      <c r="AA217" s="34"/>
      <c r="AB217" s="34"/>
      <c r="AC217" s="34"/>
      <c r="AD217" s="34"/>
      <c r="AE217" s="34"/>
      <c r="AT217" s="13" t="s">
        <v>201</v>
      </c>
      <c r="AU217" s="13" t="s">
        <v>76</v>
      </c>
    </row>
    <row r="218" s="2" customFormat="1" ht="16.5" customHeight="1">
      <c r="A218" s="34"/>
      <c r="B218" s="35"/>
      <c r="C218" s="211" t="s">
        <v>358</v>
      </c>
      <c r="D218" s="211" t="s">
        <v>192</v>
      </c>
      <c r="E218" s="212" t="s">
        <v>826</v>
      </c>
      <c r="F218" s="213" t="s">
        <v>827</v>
      </c>
      <c r="G218" s="214" t="s">
        <v>195</v>
      </c>
      <c r="H218" s="215">
        <v>100</v>
      </c>
      <c r="I218" s="216"/>
      <c r="J218" s="217">
        <f>ROUND(I218*H218,2)</f>
        <v>0</v>
      </c>
      <c r="K218" s="218"/>
      <c r="L218" s="40"/>
      <c r="M218" s="219" t="s">
        <v>1</v>
      </c>
      <c r="N218" s="220" t="s">
        <v>41</v>
      </c>
      <c r="O218" s="87"/>
      <c r="P218" s="221">
        <f>O218*H218</f>
        <v>0</v>
      </c>
      <c r="Q218" s="221">
        <v>0</v>
      </c>
      <c r="R218" s="221">
        <f>Q218*H218</f>
        <v>0</v>
      </c>
      <c r="S218" s="221">
        <v>0</v>
      </c>
      <c r="T218" s="222">
        <f>S218*H218</f>
        <v>0</v>
      </c>
      <c r="U218" s="34"/>
      <c r="V218" s="34"/>
      <c r="W218" s="34"/>
      <c r="X218" s="34"/>
      <c r="Y218" s="34"/>
      <c r="Z218" s="34"/>
      <c r="AA218" s="34"/>
      <c r="AB218" s="34"/>
      <c r="AC218" s="34"/>
      <c r="AD218" s="34"/>
      <c r="AE218" s="34"/>
      <c r="AR218" s="223" t="s">
        <v>196</v>
      </c>
      <c r="AT218" s="223" t="s">
        <v>192</v>
      </c>
      <c r="AU218" s="223" t="s">
        <v>76</v>
      </c>
      <c r="AY218" s="13" t="s">
        <v>197</v>
      </c>
      <c r="BE218" s="224">
        <f>IF(N218="základní",J218,0)</f>
        <v>0</v>
      </c>
      <c r="BF218" s="224">
        <f>IF(N218="snížená",J218,0)</f>
        <v>0</v>
      </c>
      <c r="BG218" s="224">
        <f>IF(N218="zákl. přenesená",J218,0)</f>
        <v>0</v>
      </c>
      <c r="BH218" s="224">
        <f>IF(N218="sníž. přenesená",J218,0)</f>
        <v>0</v>
      </c>
      <c r="BI218" s="224">
        <f>IF(N218="nulová",J218,0)</f>
        <v>0</v>
      </c>
      <c r="BJ218" s="13" t="s">
        <v>83</v>
      </c>
      <c r="BK218" s="224">
        <f>ROUND(I218*H218,2)</f>
        <v>0</v>
      </c>
      <c r="BL218" s="13" t="s">
        <v>196</v>
      </c>
      <c r="BM218" s="223" t="s">
        <v>1753</v>
      </c>
    </row>
    <row r="219" s="2" customFormat="1">
      <c r="A219" s="34"/>
      <c r="B219" s="35"/>
      <c r="C219" s="36"/>
      <c r="D219" s="225" t="s">
        <v>199</v>
      </c>
      <c r="E219" s="36"/>
      <c r="F219" s="226" t="s">
        <v>829</v>
      </c>
      <c r="G219" s="36"/>
      <c r="H219" s="36"/>
      <c r="I219" s="150"/>
      <c r="J219" s="36"/>
      <c r="K219" s="36"/>
      <c r="L219" s="40"/>
      <c r="M219" s="227"/>
      <c r="N219" s="228"/>
      <c r="O219" s="87"/>
      <c r="P219" s="87"/>
      <c r="Q219" s="87"/>
      <c r="R219" s="87"/>
      <c r="S219" s="87"/>
      <c r="T219" s="88"/>
      <c r="U219" s="34"/>
      <c r="V219" s="34"/>
      <c r="W219" s="34"/>
      <c r="X219" s="34"/>
      <c r="Y219" s="34"/>
      <c r="Z219" s="34"/>
      <c r="AA219" s="34"/>
      <c r="AB219" s="34"/>
      <c r="AC219" s="34"/>
      <c r="AD219" s="34"/>
      <c r="AE219" s="34"/>
      <c r="AT219" s="13" t="s">
        <v>199</v>
      </c>
      <c r="AU219" s="13" t="s">
        <v>76</v>
      </c>
    </row>
    <row r="220" s="2" customFormat="1">
      <c r="A220" s="34"/>
      <c r="B220" s="35"/>
      <c r="C220" s="36"/>
      <c r="D220" s="225" t="s">
        <v>340</v>
      </c>
      <c r="E220" s="36"/>
      <c r="F220" s="229" t="s">
        <v>385</v>
      </c>
      <c r="G220" s="36"/>
      <c r="H220" s="36"/>
      <c r="I220" s="150"/>
      <c r="J220" s="36"/>
      <c r="K220" s="36"/>
      <c r="L220" s="40"/>
      <c r="M220" s="227"/>
      <c r="N220" s="228"/>
      <c r="O220" s="87"/>
      <c r="P220" s="87"/>
      <c r="Q220" s="87"/>
      <c r="R220" s="87"/>
      <c r="S220" s="87"/>
      <c r="T220" s="88"/>
      <c r="U220" s="34"/>
      <c r="V220" s="34"/>
      <c r="W220" s="34"/>
      <c r="X220" s="34"/>
      <c r="Y220" s="34"/>
      <c r="Z220" s="34"/>
      <c r="AA220" s="34"/>
      <c r="AB220" s="34"/>
      <c r="AC220" s="34"/>
      <c r="AD220" s="34"/>
      <c r="AE220" s="34"/>
      <c r="AT220" s="13" t="s">
        <v>340</v>
      </c>
      <c r="AU220" s="13" t="s">
        <v>76</v>
      </c>
    </row>
    <row r="221" s="10" customFormat="1">
      <c r="A221" s="10"/>
      <c r="B221" s="230"/>
      <c r="C221" s="231"/>
      <c r="D221" s="225" t="s">
        <v>203</v>
      </c>
      <c r="E221" s="232" t="s">
        <v>1</v>
      </c>
      <c r="F221" s="233" t="s">
        <v>1754</v>
      </c>
      <c r="G221" s="231"/>
      <c r="H221" s="234">
        <v>100</v>
      </c>
      <c r="I221" s="235"/>
      <c r="J221" s="231"/>
      <c r="K221" s="231"/>
      <c r="L221" s="236"/>
      <c r="M221" s="237"/>
      <c r="N221" s="238"/>
      <c r="O221" s="238"/>
      <c r="P221" s="238"/>
      <c r="Q221" s="238"/>
      <c r="R221" s="238"/>
      <c r="S221" s="238"/>
      <c r="T221" s="239"/>
      <c r="U221" s="10"/>
      <c r="V221" s="10"/>
      <c r="W221" s="10"/>
      <c r="X221" s="10"/>
      <c r="Y221" s="10"/>
      <c r="Z221" s="10"/>
      <c r="AA221" s="10"/>
      <c r="AB221" s="10"/>
      <c r="AC221" s="10"/>
      <c r="AD221" s="10"/>
      <c r="AE221" s="10"/>
      <c r="AT221" s="240" t="s">
        <v>203</v>
      </c>
      <c r="AU221" s="240" t="s">
        <v>76</v>
      </c>
      <c r="AV221" s="10" t="s">
        <v>85</v>
      </c>
      <c r="AW221" s="10" t="s">
        <v>32</v>
      </c>
      <c r="AX221" s="10" t="s">
        <v>83</v>
      </c>
      <c r="AY221" s="240" t="s">
        <v>197</v>
      </c>
    </row>
    <row r="222" s="2" customFormat="1" ht="16.5" customHeight="1">
      <c r="A222" s="34"/>
      <c r="B222" s="35"/>
      <c r="C222" s="211" t="s">
        <v>364</v>
      </c>
      <c r="D222" s="211" t="s">
        <v>192</v>
      </c>
      <c r="E222" s="212" t="s">
        <v>831</v>
      </c>
      <c r="F222" s="213" t="s">
        <v>832</v>
      </c>
      <c r="G222" s="214" t="s">
        <v>195</v>
      </c>
      <c r="H222" s="215">
        <v>100</v>
      </c>
      <c r="I222" s="216"/>
      <c r="J222" s="217">
        <f>ROUND(I222*H222,2)</f>
        <v>0</v>
      </c>
      <c r="K222" s="218"/>
      <c r="L222" s="40"/>
      <c r="M222" s="219" t="s">
        <v>1</v>
      </c>
      <c r="N222" s="220" t="s">
        <v>41</v>
      </c>
      <c r="O222" s="87"/>
      <c r="P222" s="221">
        <f>O222*H222</f>
        <v>0</v>
      </c>
      <c r="Q222" s="221">
        <v>0</v>
      </c>
      <c r="R222" s="221">
        <f>Q222*H222</f>
        <v>0</v>
      </c>
      <c r="S222" s="221">
        <v>0</v>
      </c>
      <c r="T222" s="222">
        <f>S222*H222</f>
        <v>0</v>
      </c>
      <c r="U222" s="34"/>
      <c r="V222" s="34"/>
      <c r="W222" s="34"/>
      <c r="X222" s="34"/>
      <c r="Y222" s="34"/>
      <c r="Z222" s="34"/>
      <c r="AA222" s="34"/>
      <c r="AB222" s="34"/>
      <c r="AC222" s="34"/>
      <c r="AD222" s="34"/>
      <c r="AE222" s="34"/>
      <c r="AR222" s="223" t="s">
        <v>196</v>
      </c>
      <c r="AT222" s="223" t="s">
        <v>192</v>
      </c>
      <c r="AU222" s="223" t="s">
        <v>76</v>
      </c>
      <c r="AY222" s="13" t="s">
        <v>197</v>
      </c>
      <c r="BE222" s="224">
        <f>IF(N222="základní",J222,0)</f>
        <v>0</v>
      </c>
      <c r="BF222" s="224">
        <f>IF(N222="snížená",J222,0)</f>
        <v>0</v>
      </c>
      <c r="BG222" s="224">
        <f>IF(N222="zákl. přenesená",J222,0)</f>
        <v>0</v>
      </c>
      <c r="BH222" s="224">
        <f>IF(N222="sníž. přenesená",J222,0)</f>
        <v>0</v>
      </c>
      <c r="BI222" s="224">
        <f>IF(N222="nulová",J222,0)</f>
        <v>0</v>
      </c>
      <c r="BJ222" s="13" t="s">
        <v>83</v>
      </c>
      <c r="BK222" s="224">
        <f>ROUND(I222*H222,2)</f>
        <v>0</v>
      </c>
      <c r="BL222" s="13" t="s">
        <v>196</v>
      </c>
      <c r="BM222" s="223" t="s">
        <v>1755</v>
      </c>
    </row>
    <row r="223" s="2" customFormat="1">
      <c r="A223" s="34"/>
      <c r="B223" s="35"/>
      <c r="C223" s="36"/>
      <c r="D223" s="225" t="s">
        <v>199</v>
      </c>
      <c r="E223" s="36"/>
      <c r="F223" s="226" t="s">
        <v>834</v>
      </c>
      <c r="G223" s="36"/>
      <c r="H223" s="36"/>
      <c r="I223" s="150"/>
      <c r="J223" s="36"/>
      <c r="K223" s="36"/>
      <c r="L223" s="40"/>
      <c r="M223" s="227"/>
      <c r="N223" s="228"/>
      <c r="O223" s="87"/>
      <c r="P223" s="87"/>
      <c r="Q223" s="87"/>
      <c r="R223" s="87"/>
      <c r="S223" s="87"/>
      <c r="T223" s="88"/>
      <c r="U223" s="34"/>
      <c r="V223" s="34"/>
      <c r="W223" s="34"/>
      <c r="X223" s="34"/>
      <c r="Y223" s="34"/>
      <c r="Z223" s="34"/>
      <c r="AA223" s="34"/>
      <c r="AB223" s="34"/>
      <c r="AC223" s="34"/>
      <c r="AD223" s="34"/>
      <c r="AE223" s="34"/>
      <c r="AT223" s="13" t="s">
        <v>199</v>
      </c>
      <c r="AU223" s="13" t="s">
        <v>76</v>
      </c>
    </row>
    <row r="224" s="2" customFormat="1">
      <c r="A224" s="34"/>
      <c r="B224" s="35"/>
      <c r="C224" s="36"/>
      <c r="D224" s="225" t="s">
        <v>340</v>
      </c>
      <c r="E224" s="36"/>
      <c r="F224" s="229" t="s">
        <v>385</v>
      </c>
      <c r="G224" s="36"/>
      <c r="H224" s="36"/>
      <c r="I224" s="150"/>
      <c r="J224" s="36"/>
      <c r="K224" s="36"/>
      <c r="L224" s="40"/>
      <c r="M224" s="227"/>
      <c r="N224" s="228"/>
      <c r="O224" s="87"/>
      <c r="P224" s="87"/>
      <c r="Q224" s="87"/>
      <c r="R224" s="87"/>
      <c r="S224" s="87"/>
      <c r="T224" s="88"/>
      <c r="U224" s="34"/>
      <c r="V224" s="34"/>
      <c r="W224" s="34"/>
      <c r="X224" s="34"/>
      <c r="Y224" s="34"/>
      <c r="Z224" s="34"/>
      <c r="AA224" s="34"/>
      <c r="AB224" s="34"/>
      <c r="AC224" s="34"/>
      <c r="AD224" s="34"/>
      <c r="AE224" s="34"/>
      <c r="AT224" s="13" t="s">
        <v>340</v>
      </c>
      <c r="AU224" s="13" t="s">
        <v>76</v>
      </c>
    </row>
    <row r="225" s="10" customFormat="1">
      <c r="A225" s="10"/>
      <c r="B225" s="230"/>
      <c r="C225" s="231"/>
      <c r="D225" s="225" t="s">
        <v>203</v>
      </c>
      <c r="E225" s="232" t="s">
        <v>1</v>
      </c>
      <c r="F225" s="233" t="s">
        <v>1754</v>
      </c>
      <c r="G225" s="231"/>
      <c r="H225" s="234">
        <v>100</v>
      </c>
      <c r="I225" s="235"/>
      <c r="J225" s="231"/>
      <c r="K225" s="231"/>
      <c r="L225" s="236"/>
      <c r="M225" s="237"/>
      <c r="N225" s="238"/>
      <c r="O225" s="238"/>
      <c r="P225" s="238"/>
      <c r="Q225" s="238"/>
      <c r="R225" s="238"/>
      <c r="S225" s="238"/>
      <c r="T225" s="239"/>
      <c r="U225" s="10"/>
      <c r="V225" s="10"/>
      <c r="W225" s="10"/>
      <c r="X225" s="10"/>
      <c r="Y225" s="10"/>
      <c r="Z225" s="10"/>
      <c r="AA225" s="10"/>
      <c r="AB225" s="10"/>
      <c r="AC225" s="10"/>
      <c r="AD225" s="10"/>
      <c r="AE225" s="10"/>
      <c r="AT225" s="240" t="s">
        <v>203</v>
      </c>
      <c r="AU225" s="240" t="s">
        <v>76</v>
      </c>
      <c r="AV225" s="10" t="s">
        <v>85</v>
      </c>
      <c r="AW225" s="10" t="s">
        <v>32</v>
      </c>
      <c r="AX225" s="10" t="s">
        <v>83</v>
      </c>
      <c r="AY225" s="240" t="s">
        <v>197</v>
      </c>
    </row>
    <row r="226" s="2" customFormat="1" ht="16.5" customHeight="1">
      <c r="A226" s="34"/>
      <c r="B226" s="35"/>
      <c r="C226" s="211" t="s">
        <v>369</v>
      </c>
      <c r="D226" s="211" t="s">
        <v>192</v>
      </c>
      <c r="E226" s="212" t="s">
        <v>427</v>
      </c>
      <c r="F226" s="213" t="s">
        <v>428</v>
      </c>
      <c r="G226" s="214" t="s">
        <v>429</v>
      </c>
      <c r="H226" s="215">
        <v>0.050000000000000003</v>
      </c>
      <c r="I226" s="216"/>
      <c r="J226" s="217">
        <f>ROUND(I226*H226,2)</f>
        <v>0</v>
      </c>
      <c r="K226" s="218"/>
      <c r="L226" s="40"/>
      <c r="M226" s="219" t="s">
        <v>1</v>
      </c>
      <c r="N226" s="220" t="s">
        <v>41</v>
      </c>
      <c r="O226" s="87"/>
      <c r="P226" s="221">
        <f>O226*H226</f>
        <v>0</v>
      </c>
      <c r="Q226" s="221">
        <v>0</v>
      </c>
      <c r="R226" s="221">
        <f>Q226*H226</f>
        <v>0</v>
      </c>
      <c r="S226" s="221">
        <v>0</v>
      </c>
      <c r="T226" s="222">
        <f>S226*H226</f>
        <v>0</v>
      </c>
      <c r="U226" s="34"/>
      <c r="V226" s="34"/>
      <c r="W226" s="34"/>
      <c r="X226" s="34"/>
      <c r="Y226" s="34"/>
      <c r="Z226" s="34"/>
      <c r="AA226" s="34"/>
      <c r="AB226" s="34"/>
      <c r="AC226" s="34"/>
      <c r="AD226" s="34"/>
      <c r="AE226" s="34"/>
      <c r="AR226" s="223" t="s">
        <v>196</v>
      </c>
      <c r="AT226" s="223" t="s">
        <v>192</v>
      </c>
      <c r="AU226" s="223" t="s">
        <v>76</v>
      </c>
      <c r="AY226" s="13" t="s">
        <v>197</v>
      </c>
      <c r="BE226" s="224">
        <f>IF(N226="základní",J226,0)</f>
        <v>0</v>
      </c>
      <c r="BF226" s="224">
        <f>IF(N226="snížená",J226,0)</f>
        <v>0</v>
      </c>
      <c r="BG226" s="224">
        <f>IF(N226="zákl. přenesená",J226,0)</f>
        <v>0</v>
      </c>
      <c r="BH226" s="224">
        <f>IF(N226="sníž. přenesená",J226,0)</f>
        <v>0</v>
      </c>
      <c r="BI226" s="224">
        <f>IF(N226="nulová",J226,0)</f>
        <v>0</v>
      </c>
      <c r="BJ226" s="13" t="s">
        <v>83</v>
      </c>
      <c r="BK226" s="224">
        <f>ROUND(I226*H226,2)</f>
        <v>0</v>
      </c>
      <c r="BL226" s="13" t="s">
        <v>196</v>
      </c>
      <c r="BM226" s="223" t="s">
        <v>1756</v>
      </c>
    </row>
    <row r="227" s="2" customFormat="1">
      <c r="A227" s="34"/>
      <c r="B227" s="35"/>
      <c r="C227" s="36"/>
      <c r="D227" s="225" t="s">
        <v>199</v>
      </c>
      <c r="E227" s="36"/>
      <c r="F227" s="226" t="s">
        <v>431</v>
      </c>
      <c r="G227" s="36"/>
      <c r="H227" s="36"/>
      <c r="I227" s="150"/>
      <c r="J227" s="36"/>
      <c r="K227" s="36"/>
      <c r="L227" s="40"/>
      <c r="M227" s="227"/>
      <c r="N227" s="228"/>
      <c r="O227" s="87"/>
      <c r="P227" s="87"/>
      <c r="Q227" s="87"/>
      <c r="R227" s="87"/>
      <c r="S227" s="87"/>
      <c r="T227" s="88"/>
      <c r="U227" s="34"/>
      <c r="V227" s="34"/>
      <c r="W227" s="34"/>
      <c r="X227" s="34"/>
      <c r="Y227" s="34"/>
      <c r="Z227" s="34"/>
      <c r="AA227" s="34"/>
      <c r="AB227" s="34"/>
      <c r="AC227" s="34"/>
      <c r="AD227" s="34"/>
      <c r="AE227" s="34"/>
      <c r="AT227" s="13" t="s">
        <v>199</v>
      </c>
      <c r="AU227" s="13" t="s">
        <v>76</v>
      </c>
    </row>
    <row r="228" s="2" customFormat="1">
      <c r="A228" s="34"/>
      <c r="B228" s="35"/>
      <c r="C228" s="36"/>
      <c r="D228" s="225" t="s">
        <v>340</v>
      </c>
      <c r="E228" s="36"/>
      <c r="F228" s="229" t="s">
        <v>432</v>
      </c>
      <c r="G228" s="36"/>
      <c r="H228" s="36"/>
      <c r="I228" s="150"/>
      <c r="J228" s="36"/>
      <c r="K228" s="36"/>
      <c r="L228" s="40"/>
      <c r="M228" s="227"/>
      <c r="N228" s="228"/>
      <c r="O228" s="87"/>
      <c r="P228" s="87"/>
      <c r="Q228" s="87"/>
      <c r="R228" s="87"/>
      <c r="S228" s="87"/>
      <c r="T228" s="88"/>
      <c r="U228" s="34"/>
      <c r="V228" s="34"/>
      <c r="W228" s="34"/>
      <c r="X228" s="34"/>
      <c r="Y228" s="34"/>
      <c r="Z228" s="34"/>
      <c r="AA228" s="34"/>
      <c r="AB228" s="34"/>
      <c r="AC228" s="34"/>
      <c r="AD228" s="34"/>
      <c r="AE228" s="34"/>
      <c r="AT228" s="13" t="s">
        <v>340</v>
      </c>
      <c r="AU228" s="13" t="s">
        <v>76</v>
      </c>
    </row>
    <row r="229" s="2" customFormat="1" ht="16.5" customHeight="1">
      <c r="A229" s="34"/>
      <c r="B229" s="35"/>
      <c r="C229" s="211" t="s">
        <v>375</v>
      </c>
      <c r="D229" s="211" t="s">
        <v>192</v>
      </c>
      <c r="E229" s="212" t="s">
        <v>422</v>
      </c>
      <c r="F229" s="213" t="s">
        <v>423</v>
      </c>
      <c r="G229" s="214" t="s">
        <v>195</v>
      </c>
      <c r="H229" s="215">
        <v>48.195999999999998</v>
      </c>
      <c r="I229" s="216"/>
      <c r="J229" s="217">
        <f>ROUND(I229*H229,2)</f>
        <v>0</v>
      </c>
      <c r="K229" s="218"/>
      <c r="L229" s="40"/>
      <c r="M229" s="219" t="s">
        <v>1</v>
      </c>
      <c r="N229" s="220" t="s">
        <v>41</v>
      </c>
      <c r="O229" s="87"/>
      <c r="P229" s="221">
        <f>O229*H229</f>
        <v>0</v>
      </c>
      <c r="Q229" s="221">
        <v>0</v>
      </c>
      <c r="R229" s="221">
        <f>Q229*H229</f>
        <v>0</v>
      </c>
      <c r="S229" s="221">
        <v>0</v>
      </c>
      <c r="T229" s="222">
        <f>S229*H229</f>
        <v>0</v>
      </c>
      <c r="U229" s="34"/>
      <c r="V229" s="34"/>
      <c r="W229" s="34"/>
      <c r="X229" s="34"/>
      <c r="Y229" s="34"/>
      <c r="Z229" s="34"/>
      <c r="AA229" s="34"/>
      <c r="AB229" s="34"/>
      <c r="AC229" s="34"/>
      <c r="AD229" s="34"/>
      <c r="AE229" s="34"/>
      <c r="AR229" s="223" t="s">
        <v>196</v>
      </c>
      <c r="AT229" s="223" t="s">
        <v>192</v>
      </c>
      <c r="AU229" s="223" t="s">
        <v>76</v>
      </c>
      <c r="AY229" s="13" t="s">
        <v>197</v>
      </c>
      <c r="BE229" s="224">
        <f>IF(N229="základní",J229,0)</f>
        <v>0</v>
      </c>
      <c r="BF229" s="224">
        <f>IF(N229="snížená",J229,0)</f>
        <v>0</v>
      </c>
      <c r="BG229" s="224">
        <f>IF(N229="zákl. přenesená",J229,0)</f>
        <v>0</v>
      </c>
      <c r="BH229" s="224">
        <f>IF(N229="sníž. přenesená",J229,0)</f>
        <v>0</v>
      </c>
      <c r="BI229" s="224">
        <f>IF(N229="nulová",J229,0)</f>
        <v>0</v>
      </c>
      <c r="BJ229" s="13" t="s">
        <v>83</v>
      </c>
      <c r="BK229" s="224">
        <f>ROUND(I229*H229,2)</f>
        <v>0</v>
      </c>
      <c r="BL229" s="13" t="s">
        <v>196</v>
      </c>
      <c r="BM229" s="223" t="s">
        <v>1757</v>
      </c>
    </row>
    <row r="230" s="2" customFormat="1">
      <c r="A230" s="34"/>
      <c r="B230" s="35"/>
      <c r="C230" s="36"/>
      <c r="D230" s="225" t="s">
        <v>199</v>
      </c>
      <c r="E230" s="36"/>
      <c r="F230" s="226" t="s">
        <v>425</v>
      </c>
      <c r="G230" s="36"/>
      <c r="H230" s="36"/>
      <c r="I230" s="150"/>
      <c r="J230" s="36"/>
      <c r="K230" s="36"/>
      <c r="L230" s="40"/>
      <c r="M230" s="227"/>
      <c r="N230" s="228"/>
      <c r="O230" s="87"/>
      <c r="P230" s="87"/>
      <c r="Q230" s="87"/>
      <c r="R230" s="87"/>
      <c r="S230" s="87"/>
      <c r="T230" s="88"/>
      <c r="U230" s="34"/>
      <c r="V230" s="34"/>
      <c r="W230" s="34"/>
      <c r="X230" s="34"/>
      <c r="Y230" s="34"/>
      <c r="Z230" s="34"/>
      <c r="AA230" s="34"/>
      <c r="AB230" s="34"/>
      <c r="AC230" s="34"/>
      <c r="AD230" s="34"/>
      <c r="AE230" s="34"/>
      <c r="AT230" s="13" t="s">
        <v>199</v>
      </c>
      <c r="AU230" s="13" t="s">
        <v>76</v>
      </c>
    </row>
    <row r="231" s="2" customFormat="1">
      <c r="A231" s="34"/>
      <c r="B231" s="35"/>
      <c r="C231" s="36"/>
      <c r="D231" s="225" t="s">
        <v>340</v>
      </c>
      <c r="E231" s="36"/>
      <c r="F231" s="229" t="s">
        <v>432</v>
      </c>
      <c r="G231" s="36"/>
      <c r="H231" s="36"/>
      <c r="I231" s="150"/>
      <c r="J231" s="36"/>
      <c r="K231" s="36"/>
      <c r="L231" s="40"/>
      <c r="M231" s="227"/>
      <c r="N231" s="228"/>
      <c r="O231" s="87"/>
      <c r="P231" s="87"/>
      <c r="Q231" s="87"/>
      <c r="R231" s="87"/>
      <c r="S231" s="87"/>
      <c r="T231" s="88"/>
      <c r="U231" s="34"/>
      <c r="V231" s="34"/>
      <c r="W231" s="34"/>
      <c r="X231" s="34"/>
      <c r="Y231" s="34"/>
      <c r="Z231" s="34"/>
      <c r="AA231" s="34"/>
      <c r="AB231" s="34"/>
      <c r="AC231" s="34"/>
      <c r="AD231" s="34"/>
      <c r="AE231" s="34"/>
      <c r="AT231" s="13" t="s">
        <v>340</v>
      </c>
      <c r="AU231" s="13" t="s">
        <v>76</v>
      </c>
    </row>
    <row r="232" s="2" customFormat="1" ht="16.5" customHeight="1">
      <c r="A232" s="34"/>
      <c r="B232" s="35"/>
      <c r="C232" s="211" t="s">
        <v>380</v>
      </c>
      <c r="D232" s="211" t="s">
        <v>192</v>
      </c>
      <c r="E232" s="212" t="s">
        <v>447</v>
      </c>
      <c r="F232" s="213" t="s">
        <v>448</v>
      </c>
      <c r="G232" s="214" t="s">
        <v>443</v>
      </c>
      <c r="H232" s="215">
        <v>7.5</v>
      </c>
      <c r="I232" s="216"/>
      <c r="J232" s="217">
        <f>ROUND(I232*H232,2)</f>
        <v>0</v>
      </c>
      <c r="K232" s="218"/>
      <c r="L232" s="40"/>
      <c r="M232" s="219" t="s">
        <v>1</v>
      </c>
      <c r="N232" s="220" t="s">
        <v>41</v>
      </c>
      <c r="O232" s="87"/>
      <c r="P232" s="221">
        <f>O232*H232</f>
        <v>0</v>
      </c>
      <c r="Q232" s="221">
        <v>0</v>
      </c>
      <c r="R232" s="221">
        <f>Q232*H232</f>
        <v>0</v>
      </c>
      <c r="S232" s="221">
        <v>0</v>
      </c>
      <c r="T232" s="222">
        <f>S232*H232</f>
        <v>0</v>
      </c>
      <c r="U232" s="34"/>
      <c r="V232" s="34"/>
      <c r="W232" s="34"/>
      <c r="X232" s="34"/>
      <c r="Y232" s="34"/>
      <c r="Z232" s="34"/>
      <c r="AA232" s="34"/>
      <c r="AB232" s="34"/>
      <c r="AC232" s="34"/>
      <c r="AD232" s="34"/>
      <c r="AE232" s="34"/>
      <c r="AR232" s="223" t="s">
        <v>196</v>
      </c>
      <c r="AT232" s="223" t="s">
        <v>192</v>
      </c>
      <c r="AU232" s="223" t="s">
        <v>76</v>
      </c>
      <c r="AY232" s="13" t="s">
        <v>197</v>
      </c>
      <c r="BE232" s="224">
        <f>IF(N232="základní",J232,0)</f>
        <v>0</v>
      </c>
      <c r="BF232" s="224">
        <f>IF(N232="snížená",J232,0)</f>
        <v>0</v>
      </c>
      <c r="BG232" s="224">
        <f>IF(N232="zákl. přenesená",J232,0)</f>
        <v>0</v>
      </c>
      <c r="BH232" s="224">
        <f>IF(N232="sníž. přenesená",J232,0)</f>
        <v>0</v>
      </c>
      <c r="BI232" s="224">
        <f>IF(N232="nulová",J232,0)</f>
        <v>0</v>
      </c>
      <c r="BJ232" s="13" t="s">
        <v>83</v>
      </c>
      <c r="BK232" s="224">
        <f>ROUND(I232*H232,2)</f>
        <v>0</v>
      </c>
      <c r="BL232" s="13" t="s">
        <v>196</v>
      </c>
      <c r="BM232" s="223" t="s">
        <v>1758</v>
      </c>
    </row>
    <row r="233" s="2" customFormat="1">
      <c r="A233" s="34"/>
      <c r="B233" s="35"/>
      <c r="C233" s="36"/>
      <c r="D233" s="225" t="s">
        <v>199</v>
      </c>
      <c r="E233" s="36"/>
      <c r="F233" s="226" t="s">
        <v>450</v>
      </c>
      <c r="G233" s="36"/>
      <c r="H233" s="36"/>
      <c r="I233" s="150"/>
      <c r="J233" s="36"/>
      <c r="K233" s="36"/>
      <c r="L233" s="40"/>
      <c r="M233" s="227"/>
      <c r="N233" s="228"/>
      <c r="O233" s="87"/>
      <c r="P233" s="87"/>
      <c r="Q233" s="87"/>
      <c r="R233" s="87"/>
      <c r="S233" s="87"/>
      <c r="T233" s="88"/>
      <c r="U233" s="34"/>
      <c r="V233" s="34"/>
      <c r="W233" s="34"/>
      <c r="X233" s="34"/>
      <c r="Y233" s="34"/>
      <c r="Z233" s="34"/>
      <c r="AA233" s="34"/>
      <c r="AB233" s="34"/>
      <c r="AC233" s="34"/>
      <c r="AD233" s="34"/>
      <c r="AE233" s="34"/>
      <c r="AT233" s="13" t="s">
        <v>199</v>
      </c>
      <c r="AU233" s="13" t="s">
        <v>76</v>
      </c>
    </row>
    <row r="234" s="2" customFormat="1">
      <c r="A234" s="34"/>
      <c r="B234" s="35"/>
      <c r="C234" s="36"/>
      <c r="D234" s="225" t="s">
        <v>340</v>
      </c>
      <c r="E234" s="36"/>
      <c r="F234" s="229" t="s">
        <v>451</v>
      </c>
      <c r="G234" s="36"/>
      <c r="H234" s="36"/>
      <c r="I234" s="150"/>
      <c r="J234" s="36"/>
      <c r="K234" s="36"/>
      <c r="L234" s="40"/>
      <c r="M234" s="227"/>
      <c r="N234" s="228"/>
      <c r="O234" s="87"/>
      <c r="P234" s="87"/>
      <c r="Q234" s="87"/>
      <c r="R234" s="87"/>
      <c r="S234" s="87"/>
      <c r="T234" s="88"/>
      <c r="U234" s="34"/>
      <c r="V234" s="34"/>
      <c r="W234" s="34"/>
      <c r="X234" s="34"/>
      <c r="Y234" s="34"/>
      <c r="Z234" s="34"/>
      <c r="AA234" s="34"/>
      <c r="AB234" s="34"/>
      <c r="AC234" s="34"/>
      <c r="AD234" s="34"/>
      <c r="AE234" s="34"/>
      <c r="AT234" s="13" t="s">
        <v>340</v>
      </c>
      <c r="AU234" s="13" t="s">
        <v>76</v>
      </c>
    </row>
    <row r="235" s="10" customFormat="1">
      <c r="A235" s="10"/>
      <c r="B235" s="230"/>
      <c r="C235" s="231"/>
      <c r="D235" s="225" t="s">
        <v>203</v>
      </c>
      <c r="E235" s="232" t="s">
        <v>1</v>
      </c>
      <c r="F235" s="233" t="s">
        <v>1759</v>
      </c>
      <c r="G235" s="231"/>
      <c r="H235" s="234">
        <v>7.5</v>
      </c>
      <c r="I235" s="235"/>
      <c r="J235" s="231"/>
      <c r="K235" s="231"/>
      <c r="L235" s="236"/>
      <c r="M235" s="237"/>
      <c r="N235" s="238"/>
      <c r="O235" s="238"/>
      <c r="P235" s="238"/>
      <c r="Q235" s="238"/>
      <c r="R235" s="238"/>
      <c r="S235" s="238"/>
      <c r="T235" s="239"/>
      <c r="U235" s="10"/>
      <c r="V235" s="10"/>
      <c r="W235" s="10"/>
      <c r="X235" s="10"/>
      <c r="Y235" s="10"/>
      <c r="Z235" s="10"/>
      <c r="AA235" s="10"/>
      <c r="AB235" s="10"/>
      <c r="AC235" s="10"/>
      <c r="AD235" s="10"/>
      <c r="AE235" s="10"/>
      <c r="AT235" s="240" t="s">
        <v>203</v>
      </c>
      <c r="AU235" s="240" t="s">
        <v>76</v>
      </c>
      <c r="AV235" s="10" t="s">
        <v>85</v>
      </c>
      <c r="AW235" s="10" t="s">
        <v>32</v>
      </c>
      <c r="AX235" s="10" t="s">
        <v>83</v>
      </c>
      <c r="AY235" s="240" t="s">
        <v>197</v>
      </c>
    </row>
    <row r="236" s="2" customFormat="1" ht="16.5" customHeight="1">
      <c r="A236" s="34"/>
      <c r="B236" s="35"/>
      <c r="C236" s="211" t="s">
        <v>386</v>
      </c>
      <c r="D236" s="211" t="s">
        <v>192</v>
      </c>
      <c r="E236" s="212" t="s">
        <v>441</v>
      </c>
      <c r="F236" s="213" t="s">
        <v>442</v>
      </c>
      <c r="G236" s="214" t="s">
        <v>443</v>
      </c>
      <c r="H236" s="215">
        <v>4.5</v>
      </c>
      <c r="I236" s="216"/>
      <c r="J236" s="217">
        <f>ROUND(I236*H236,2)</f>
        <v>0</v>
      </c>
      <c r="K236" s="218"/>
      <c r="L236" s="40"/>
      <c r="M236" s="219" t="s">
        <v>1</v>
      </c>
      <c r="N236" s="220" t="s">
        <v>41</v>
      </c>
      <c r="O236" s="87"/>
      <c r="P236" s="221">
        <f>O236*H236</f>
        <v>0</v>
      </c>
      <c r="Q236" s="221">
        <v>0</v>
      </c>
      <c r="R236" s="221">
        <f>Q236*H236</f>
        <v>0</v>
      </c>
      <c r="S236" s="221">
        <v>0</v>
      </c>
      <c r="T236" s="222">
        <f>S236*H236</f>
        <v>0</v>
      </c>
      <c r="U236" s="34"/>
      <c r="V236" s="34"/>
      <c r="W236" s="34"/>
      <c r="X236" s="34"/>
      <c r="Y236" s="34"/>
      <c r="Z236" s="34"/>
      <c r="AA236" s="34"/>
      <c r="AB236" s="34"/>
      <c r="AC236" s="34"/>
      <c r="AD236" s="34"/>
      <c r="AE236" s="34"/>
      <c r="AR236" s="223" t="s">
        <v>196</v>
      </c>
      <c r="AT236" s="223" t="s">
        <v>192</v>
      </c>
      <c r="AU236" s="223" t="s">
        <v>76</v>
      </c>
      <c r="AY236" s="13" t="s">
        <v>197</v>
      </c>
      <c r="BE236" s="224">
        <f>IF(N236="základní",J236,0)</f>
        <v>0</v>
      </c>
      <c r="BF236" s="224">
        <f>IF(N236="snížená",J236,0)</f>
        <v>0</v>
      </c>
      <c r="BG236" s="224">
        <f>IF(N236="zákl. přenesená",J236,0)</f>
        <v>0</v>
      </c>
      <c r="BH236" s="224">
        <f>IF(N236="sníž. přenesená",J236,0)</f>
        <v>0</v>
      </c>
      <c r="BI236" s="224">
        <f>IF(N236="nulová",J236,0)</f>
        <v>0</v>
      </c>
      <c r="BJ236" s="13" t="s">
        <v>83</v>
      </c>
      <c r="BK236" s="224">
        <f>ROUND(I236*H236,2)</f>
        <v>0</v>
      </c>
      <c r="BL236" s="13" t="s">
        <v>196</v>
      </c>
      <c r="BM236" s="223" t="s">
        <v>1760</v>
      </c>
    </row>
    <row r="237" s="2" customFormat="1">
      <c r="A237" s="34"/>
      <c r="B237" s="35"/>
      <c r="C237" s="36"/>
      <c r="D237" s="225" t="s">
        <v>199</v>
      </c>
      <c r="E237" s="36"/>
      <c r="F237" s="226" t="s">
        <v>445</v>
      </c>
      <c r="G237" s="36"/>
      <c r="H237" s="36"/>
      <c r="I237" s="150"/>
      <c r="J237" s="36"/>
      <c r="K237" s="36"/>
      <c r="L237" s="40"/>
      <c r="M237" s="227"/>
      <c r="N237" s="228"/>
      <c r="O237" s="87"/>
      <c r="P237" s="87"/>
      <c r="Q237" s="87"/>
      <c r="R237" s="87"/>
      <c r="S237" s="87"/>
      <c r="T237" s="88"/>
      <c r="U237" s="34"/>
      <c r="V237" s="34"/>
      <c r="W237" s="34"/>
      <c r="X237" s="34"/>
      <c r="Y237" s="34"/>
      <c r="Z237" s="34"/>
      <c r="AA237" s="34"/>
      <c r="AB237" s="34"/>
      <c r="AC237" s="34"/>
      <c r="AD237" s="34"/>
      <c r="AE237" s="34"/>
      <c r="AT237" s="13" t="s">
        <v>199</v>
      </c>
      <c r="AU237" s="13" t="s">
        <v>76</v>
      </c>
    </row>
    <row r="238" s="2" customFormat="1">
      <c r="A238" s="34"/>
      <c r="B238" s="35"/>
      <c r="C238" s="36"/>
      <c r="D238" s="225" t="s">
        <v>340</v>
      </c>
      <c r="E238" s="36"/>
      <c r="F238" s="229" t="s">
        <v>451</v>
      </c>
      <c r="G238" s="36"/>
      <c r="H238" s="36"/>
      <c r="I238" s="150"/>
      <c r="J238" s="36"/>
      <c r="K238" s="36"/>
      <c r="L238" s="40"/>
      <c r="M238" s="227"/>
      <c r="N238" s="228"/>
      <c r="O238" s="87"/>
      <c r="P238" s="87"/>
      <c r="Q238" s="87"/>
      <c r="R238" s="87"/>
      <c r="S238" s="87"/>
      <c r="T238" s="88"/>
      <c r="U238" s="34"/>
      <c r="V238" s="34"/>
      <c r="W238" s="34"/>
      <c r="X238" s="34"/>
      <c r="Y238" s="34"/>
      <c r="Z238" s="34"/>
      <c r="AA238" s="34"/>
      <c r="AB238" s="34"/>
      <c r="AC238" s="34"/>
      <c r="AD238" s="34"/>
      <c r="AE238" s="34"/>
      <c r="AT238" s="13" t="s">
        <v>340</v>
      </c>
      <c r="AU238" s="13" t="s">
        <v>76</v>
      </c>
    </row>
    <row r="239" s="2" customFormat="1" ht="16.5" customHeight="1">
      <c r="A239" s="34"/>
      <c r="B239" s="35"/>
      <c r="C239" s="252" t="s">
        <v>391</v>
      </c>
      <c r="D239" s="252" t="s">
        <v>237</v>
      </c>
      <c r="E239" s="253" t="s">
        <v>454</v>
      </c>
      <c r="F239" s="254" t="s">
        <v>455</v>
      </c>
      <c r="G239" s="255" t="s">
        <v>307</v>
      </c>
      <c r="H239" s="256">
        <v>14.892</v>
      </c>
      <c r="I239" s="257"/>
      <c r="J239" s="258">
        <f>ROUND(I239*H239,2)</f>
        <v>0</v>
      </c>
      <c r="K239" s="259"/>
      <c r="L239" s="260"/>
      <c r="M239" s="261" t="s">
        <v>1</v>
      </c>
      <c r="N239" s="262" t="s">
        <v>41</v>
      </c>
      <c r="O239" s="87"/>
      <c r="P239" s="221">
        <f>O239*H239</f>
        <v>0</v>
      </c>
      <c r="Q239" s="221">
        <v>1</v>
      </c>
      <c r="R239" s="221">
        <f>Q239*H239</f>
        <v>14.892</v>
      </c>
      <c r="S239" s="221">
        <v>0</v>
      </c>
      <c r="T239" s="222">
        <f>S239*H239</f>
        <v>0</v>
      </c>
      <c r="U239" s="34"/>
      <c r="V239" s="34"/>
      <c r="W239" s="34"/>
      <c r="X239" s="34"/>
      <c r="Y239" s="34"/>
      <c r="Z239" s="34"/>
      <c r="AA239" s="34"/>
      <c r="AB239" s="34"/>
      <c r="AC239" s="34"/>
      <c r="AD239" s="34"/>
      <c r="AE239" s="34"/>
      <c r="AR239" s="223" t="s">
        <v>243</v>
      </c>
      <c r="AT239" s="223" t="s">
        <v>237</v>
      </c>
      <c r="AU239" s="223" t="s">
        <v>76</v>
      </c>
      <c r="AY239" s="13" t="s">
        <v>197</v>
      </c>
      <c r="BE239" s="224">
        <f>IF(N239="základní",J239,0)</f>
        <v>0</v>
      </c>
      <c r="BF239" s="224">
        <f>IF(N239="snížená",J239,0)</f>
        <v>0</v>
      </c>
      <c r="BG239" s="224">
        <f>IF(N239="zákl. přenesená",J239,0)</f>
        <v>0</v>
      </c>
      <c r="BH239" s="224">
        <f>IF(N239="sníž. přenesená",J239,0)</f>
        <v>0</v>
      </c>
      <c r="BI239" s="224">
        <f>IF(N239="nulová",J239,0)</f>
        <v>0</v>
      </c>
      <c r="BJ239" s="13" t="s">
        <v>83</v>
      </c>
      <c r="BK239" s="224">
        <f>ROUND(I239*H239,2)</f>
        <v>0</v>
      </c>
      <c r="BL239" s="13" t="s">
        <v>196</v>
      </c>
      <c r="BM239" s="223" t="s">
        <v>1761</v>
      </c>
    </row>
    <row r="240" s="2" customFormat="1">
      <c r="A240" s="34"/>
      <c r="B240" s="35"/>
      <c r="C240" s="36"/>
      <c r="D240" s="225" t="s">
        <v>199</v>
      </c>
      <c r="E240" s="36"/>
      <c r="F240" s="226" t="s">
        <v>455</v>
      </c>
      <c r="G240" s="36"/>
      <c r="H240" s="36"/>
      <c r="I240" s="150"/>
      <c r="J240" s="36"/>
      <c r="K240" s="36"/>
      <c r="L240" s="40"/>
      <c r="M240" s="227"/>
      <c r="N240" s="228"/>
      <c r="O240" s="87"/>
      <c r="P240" s="87"/>
      <c r="Q240" s="87"/>
      <c r="R240" s="87"/>
      <c r="S240" s="87"/>
      <c r="T240" s="88"/>
      <c r="U240" s="34"/>
      <c r="V240" s="34"/>
      <c r="W240" s="34"/>
      <c r="X240" s="34"/>
      <c r="Y240" s="34"/>
      <c r="Z240" s="34"/>
      <c r="AA240" s="34"/>
      <c r="AB240" s="34"/>
      <c r="AC240" s="34"/>
      <c r="AD240" s="34"/>
      <c r="AE240" s="34"/>
      <c r="AT240" s="13" t="s">
        <v>199</v>
      </c>
      <c r="AU240" s="13" t="s">
        <v>76</v>
      </c>
    </row>
    <row r="241" s="10" customFormat="1">
      <c r="A241" s="10"/>
      <c r="B241" s="230"/>
      <c r="C241" s="231"/>
      <c r="D241" s="225" t="s">
        <v>203</v>
      </c>
      <c r="E241" s="232" t="s">
        <v>1</v>
      </c>
      <c r="F241" s="233" t="s">
        <v>1762</v>
      </c>
      <c r="G241" s="231"/>
      <c r="H241" s="234">
        <v>14.892</v>
      </c>
      <c r="I241" s="235"/>
      <c r="J241" s="231"/>
      <c r="K241" s="231"/>
      <c r="L241" s="236"/>
      <c r="M241" s="237"/>
      <c r="N241" s="238"/>
      <c r="O241" s="238"/>
      <c r="P241" s="238"/>
      <c r="Q241" s="238"/>
      <c r="R241" s="238"/>
      <c r="S241" s="238"/>
      <c r="T241" s="239"/>
      <c r="U241" s="10"/>
      <c r="V241" s="10"/>
      <c r="W241" s="10"/>
      <c r="X241" s="10"/>
      <c r="Y241" s="10"/>
      <c r="Z241" s="10"/>
      <c r="AA241" s="10"/>
      <c r="AB241" s="10"/>
      <c r="AC241" s="10"/>
      <c r="AD241" s="10"/>
      <c r="AE241" s="10"/>
      <c r="AT241" s="240" t="s">
        <v>203</v>
      </c>
      <c r="AU241" s="240" t="s">
        <v>76</v>
      </c>
      <c r="AV241" s="10" t="s">
        <v>85</v>
      </c>
      <c r="AW241" s="10" t="s">
        <v>32</v>
      </c>
      <c r="AX241" s="10" t="s">
        <v>83</v>
      </c>
      <c r="AY241" s="240" t="s">
        <v>197</v>
      </c>
    </row>
    <row r="242" s="2" customFormat="1" ht="16.5" customHeight="1">
      <c r="A242" s="34"/>
      <c r="B242" s="35"/>
      <c r="C242" s="211" t="s">
        <v>396</v>
      </c>
      <c r="D242" s="211" t="s">
        <v>192</v>
      </c>
      <c r="E242" s="212" t="s">
        <v>392</v>
      </c>
      <c r="F242" s="213" t="s">
        <v>393</v>
      </c>
      <c r="G242" s="214" t="s">
        <v>195</v>
      </c>
      <c r="H242" s="215">
        <v>50</v>
      </c>
      <c r="I242" s="216"/>
      <c r="J242" s="217">
        <f>ROUND(I242*H242,2)</f>
        <v>0</v>
      </c>
      <c r="K242" s="218"/>
      <c r="L242" s="40"/>
      <c r="M242" s="219" t="s">
        <v>1</v>
      </c>
      <c r="N242" s="220" t="s">
        <v>41</v>
      </c>
      <c r="O242" s="87"/>
      <c r="P242" s="221">
        <f>O242*H242</f>
        <v>0</v>
      </c>
      <c r="Q242" s="221">
        <v>0</v>
      </c>
      <c r="R242" s="221">
        <f>Q242*H242</f>
        <v>0</v>
      </c>
      <c r="S242" s="221">
        <v>0</v>
      </c>
      <c r="T242" s="222">
        <f>S242*H242</f>
        <v>0</v>
      </c>
      <c r="U242" s="34"/>
      <c r="V242" s="34"/>
      <c r="W242" s="34"/>
      <c r="X242" s="34"/>
      <c r="Y242" s="34"/>
      <c r="Z242" s="34"/>
      <c r="AA242" s="34"/>
      <c r="AB242" s="34"/>
      <c r="AC242" s="34"/>
      <c r="AD242" s="34"/>
      <c r="AE242" s="34"/>
      <c r="AR242" s="223" t="s">
        <v>196</v>
      </c>
      <c r="AT242" s="223" t="s">
        <v>192</v>
      </c>
      <c r="AU242" s="223" t="s">
        <v>76</v>
      </c>
      <c r="AY242" s="13" t="s">
        <v>197</v>
      </c>
      <c r="BE242" s="224">
        <f>IF(N242="základní",J242,0)</f>
        <v>0</v>
      </c>
      <c r="BF242" s="224">
        <f>IF(N242="snížená",J242,0)</f>
        <v>0</v>
      </c>
      <c r="BG242" s="224">
        <f>IF(N242="zákl. přenesená",J242,0)</f>
        <v>0</v>
      </c>
      <c r="BH242" s="224">
        <f>IF(N242="sníž. přenesená",J242,0)</f>
        <v>0</v>
      </c>
      <c r="BI242" s="224">
        <f>IF(N242="nulová",J242,0)</f>
        <v>0</v>
      </c>
      <c r="BJ242" s="13" t="s">
        <v>83</v>
      </c>
      <c r="BK242" s="224">
        <f>ROUND(I242*H242,2)</f>
        <v>0</v>
      </c>
      <c r="BL242" s="13" t="s">
        <v>196</v>
      </c>
      <c r="BM242" s="223" t="s">
        <v>1763</v>
      </c>
    </row>
    <row r="243" s="2" customFormat="1">
      <c r="A243" s="34"/>
      <c r="B243" s="35"/>
      <c r="C243" s="36"/>
      <c r="D243" s="225" t="s">
        <v>199</v>
      </c>
      <c r="E243" s="36"/>
      <c r="F243" s="226" t="s">
        <v>395</v>
      </c>
      <c r="G243" s="36"/>
      <c r="H243" s="36"/>
      <c r="I243" s="150"/>
      <c r="J243" s="36"/>
      <c r="K243" s="36"/>
      <c r="L243" s="40"/>
      <c r="M243" s="227"/>
      <c r="N243" s="228"/>
      <c r="O243" s="87"/>
      <c r="P243" s="87"/>
      <c r="Q243" s="87"/>
      <c r="R243" s="87"/>
      <c r="S243" s="87"/>
      <c r="T243" s="88"/>
      <c r="U243" s="34"/>
      <c r="V243" s="34"/>
      <c r="W243" s="34"/>
      <c r="X243" s="34"/>
      <c r="Y243" s="34"/>
      <c r="Z243" s="34"/>
      <c r="AA243" s="34"/>
      <c r="AB243" s="34"/>
      <c r="AC243" s="34"/>
      <c r="AD243" s="34"/>
      <c r="AE243" s="34"/>
      <c r="AT243" s="13" t="s">
        <v>199</v>
      </c>
      <c r="AU243" s="13" t="s">
        <v>76</v>
      </c>
    </row>
    <row r="244" s="2" customFormat="1">
      <c r="A244" s="34"/>
      <c r="B244" s="35"/>
      <c r="C244" s="36"/>
      <c r="D244" s="225" t="s">
        <v>340</v>
      </c>
      <c r="E244" s="36"/>
      <c r="F244" s="229" t="s">
        <v>843</v>
      </c>
      <c r="G244" s="36"/>
      <c r="H244" s="36"/>
      <c r="I244" s="150"/>
      <c r="J244" s="36"/>
      <c r="K244" s="36"/>
      <c r="L244" s="40"/>
      <c r="M244" s="227"/>
      <c r="N244" s="228"/>
      <c r="O244" s="87"/>
      <c r="P244" s="87"/>
      <c r="Q244" s="87"/>
      <c r="R244" s="87"/>
      <c r="S244" s="87"/>
      <c r="T244" s="88"/>
      <c r="U244" s="34"/>
      <c r="V244" s="34"/>
      <c r="W244" s="34"/>
      <c r="X244" s="34"/>
      <c r="Y244" s="34"/>
      <c r="Z244" s="34"/>
      <c r="AA244" s="34"/>
      <c r="AB244" s="34"/>
      <c r="AC244" s="34"/>
      <c r="AD244" s="34"/>
      <c r="AE244" s="34"/>
      <c r="AT244" s="13" t="s">
        <v>340</v>
      </c>
      <c r="AU244" s="13" t="s">
        <v>76</v>
      </c>
    </row>
    <row r="245" s="2" customFormat="1" ht="16.5" customHeight="1">
      <c r="A245" s="34"/>
      <c r="B245" s="35"/>
      <c r="C245" s="211" t="s">
        <v>401</v>
      </c>
      <c r="D245" s="211" t="s">
        <v>192</v>
      </c>
      <c r="E245" s="212" t="s">
        <v>402</v>
      </c>
      <c r="F245" s="213" t="s">
        <v>403</v>
      </c>
      <c r="G245" s="214" t="s">
        <v>209</v>
      </c>
      <c r="H245" s="215">
        <v>1</v>
      </c>
      <c r="I245" s="216"/>
      <c r="J245" s="217">
        <f>ROUND(I245*H245,2)</f>
        <v>0</v>
      </c>
      <c r="K245" s="218"/>
      <c r="L245" s="40"/>
      <c r="M245" s="219" t="s">
        <v>1</v>
      </c>
      <c r="N245" s="220" t="s">
        <v>41</v>
      </c>
      <c r="O245" s="87"/>
      <c r="P245" s="221">
        <f>O245*H245</f>
        <v>0</v>
      </c>
      <c r="Q245" s="221">
        <v>0</v>
      </c>
      <c r="R245" s="221">
        <f>Q245*H245</f>
        <v>0</v>
      </c>
      <c r="S245" s="221">
        <v>0</v>
      </c>
      <c r="T245" s="222">
        <f>S245*H245</f>
        <v>0</v>
      </c>
      <c r="U245" s="34"/>
      <c r="V245" s="34"/>
      <c r="W245" s="34"/>
      <c r="X245" s="34"/>
      <c r="Y245" s="34"/>
      <c r="Z245" s="34"/>
      <c r="AA245" s="34"/>
      <c r="AB245" s="34"/>
      <c r="AC245" s="34"/>
      <c r="AD245" s="34"/>
      <c r="AE245" s="34"/>
      <c r="AR245" s="223" t="s">
        <v>196</v>
      </c>
      <c r="AT245" s="223" t="s">
        <v>192</v>
      </c>
      <c r="AU245" s="223" t="s">
        <v>76</v>
      </c>
      <c r="AY245" s="13" t="s">
        <v>197</v>
      </c>
      <c r="BE245" s="224">
        <f>IF(N245="základní",J245,0)</f>
        <v>0</v>
      </c>
      <c r="BF245" s="224">
        <f>IF(N245="snížená",J245,0)</f>
        <v>0</v>
      </c>
      <c r="BG245" s="224">
        <f>IF(N245="zákl. přenesená",J245,0)</f>
        <v>0</v>
      </c>
      <c r="BH245" s="224">
        <f>IF(N245="sníž. přenesená",J245,0)</f>
        <v>0</v>
      </c>
      <c r="BI245" s="224">
        <f>IF(N245="nulová",J245,0)</f>
        <v>0</v>
      </c>
      <c r="BJ245" s="13" t="s">
        <v>83</v>
      </c>
      <c r="BK245" s="224">
        <f>ROUND(I245*H245,2)</f>
        <v>0</v>
      </c>
      <c r="BL245" s="13" t="s">
        <v>196</v>
      </c>
      <c r="BM245" s="223" t="s">
        <v>1764</v>
      </c>
    </row>
    <row r="246" s="2" customFormat="1">
      <c r="A246" s="34"/>
      <c r="B246" s="35"/>
      <c r="C246" s="36"/>
      <c r="D246" s="225" t="s">
        <v>199</v>
      </c>
      <c r="E246" s="36"/>
      <c r="F246" s="226" t="s">
        <v>405</v>
      </c>
      <c r="G246" s="36"/>
      <c r="H246" s="36"/>
      <c r="I246" s="150"/>
      <c r="J246" s="36"/>
      <c r="K246" s="36"/>
      <c r="L246" s="40"/>
      <c r="M246" s="227"/>
      <c r="N246" s="228"/>
      <c r="O246" s="87"/>
      <c r="P246" s="87"/>
      <c r="Q246" s="87"/>
      <c r="R246" s="87"/>
      <c r="S246" s="87"/>
      <c r="T246" s="88"/>
      <c r="U246" s="34"/>
      <c r="V246" s="34"/>
      <c r="W246" s="34"/>
      <c r="X246" s="34"/>
      <c r="Y246" s="34"/>
      <c r="Z246" s="34"/>
      <c r="AA246" s="34"/>
      <c r="AB246" s="34"/>
      <c r="AC246" s="34"/>
      <c r="AD246" s="34"/>
      <c r="AE246" s="34"/>
      <c r="AT246" s="13" t="s">
        <v>199</v>
      </c>
      <c r="AU246" s="13" t="s">
        <v>76</v>
      </c>
    </row>
    <row r="247" s="2" customFormat="1">
      <c r="A247" s="34"/>
      <c r="B247" s="35"/>
      <c r="C247" s="36"/>
      <c r="D247" s="225" t="s">
        <v>340</v>
      </c>
      <c r="E247" s="36"/>
      <c r="F247" s="229" t="s">
        <v>845</v>
      </c>
      <c r="G247" s="36"/>
      <c r="H247" s="36"/>
      <c r="I247" s="150"/>
      <c r="J247" s="36"/>
      <c r="K247" s="36"/>
      <c r="L247" s="40"/>
      <c r="M247" s="227"/>
      <c r="N247" s="228"/>
      <c r="O247" s="87"/>
      <c r="P247" s="87"/>
      <c r="Q247" s="87"/>
      <c r="R247" s="87"/>
      <c r="S247" s="87"/>
      <c r="T247" s="88"/>
      <c r="U247" s="34"/>
      <c r="V247" s="34"/>
      <c r="W247" s="34"/>
      <c r="X247" s="34"/>
      <c r="Y247" s="34"/>
      <c r="Z247" s="34"/>
      <c r="AA247" s="34"/>
      <c r="AB247" s="34"/>
      <c r="AC247" s="34"/>
      <c r="AD247" s="34"/>
      <c r="AE247" s="34"/>
      <c r="AT247" s="13" t="s">
        <v>340</v>
      </c>
      <c r="AU247" s="13" t="s">
        <v>76</v>
      </c>
    </row>
    <row r="248" s="2" customFormat="1">
      <c r="A248" s="34"/>
      <c r="B248" s="35"/>
      <c r="C248" s="36"/>
      <c r="D248" s="225" t="s">
        <v>201</v>
      </c>
      <c r="E248" s="36"/>
      <c r="F248" s="229" t="s">
        <v>315</v>
      </c>
      <c r="G248" s="36"/>
      <c r="H248" s="36"/>
      <c r="I248" s="150"/>
      <c r="J248" s="36"/>
      <c r="K248" s="36"/>
      <c r="L248" s="40"/>
      <c r="M248" s="227"/>
      <c r="N248" s="228"/>
      <c r="O248" s="87"/>
      <c r="P248" s="87"/>
      <c r="Q248" s="87"/>
      <c r="R248" s="87"/>
      <c r="S248" s="87"/>
      <c r="T248" s="88"/>
      <c r="U248" s="34"/>
      <c r="V248" s="34"/>
      <c r="W248" s="34"/>
      <c r="X248" s="34"/>
      <c r="Y248" s="34"/>
      <c r="Z248" s="34"/>
      <c r="AA248" s="34"/>
      <c r="AB248" s="34"/>
      <c r="AC248" s="34"/>
      <c r="AD248" s="34"/>
      <c r="AE248" s="34"/>
      <c r="AT248" s="13" t="s">
        <v>201</v>
      </c>
      <c r="AU248" s="13" t="s">
        <v>76</v>
      </c>
    </row>
    <row r="249" s="2" customFormat="1" ht="16.5" customHeight="1">
      <c r="A249" s="34"/>
      <c r="B249" s="35"/>
      <c r="C249" s="211" t="s">
        <v>406</v>
      </c>
      <c r="D249" s="211" t="s">
        <v>192</v>
      </c>
      <c r="E249" s="212" t="s">
        <v>521</v>
      </c>
      <c r="F249" s="213" t="s">
        <v>522</v>
      </c>
      <c r="G249" s="214" t="s">
        <v>307</v>
      </c>
      <c r="H249" s="215">
        <v>16.512</v>
      </c>
      <c r="I249" s="216"/>
      <c r="J249" s="217">
        <f>ROUND(I249*H249,2)</f>
        <v>0</v>
      </c>
      <c r="K249" s="218"/>
      <c r="L249" s="40"/>
      <c r="M249" s="219" t="s">
        <v>1</v>
      </c>
      <c r="N249" s="220" t="s">
        <v>41</v>
      </c>
      <c r="O249" s="87"/>
      <c r="P249" s="221">
        <f>O249*H249</f>
        <v>0</v>
      </c>
      <c r="Q249" s="221">
        <v>0</v>
      </c>
      <c r="R249" s="221">
        <f>Q249*H249</f>
        <v>0</v>
      </c>
      <c r="S249" s="221">
        <v>0</v>
      </c>
      <c r="T249" s="222">
        <f>S249*H249</f>
        <v>0</v>
      </c>
      <c r="U249" s="34"/>
      <c r="V249" s="34"/>
      <c r="W249" s="34"/>
      <c r="X249" s="34"/>
      <c r="Y249" s="34"/>
      <c r="Z249" s="34"/>
      <c r="AA249" s="34"/>
      <c r="AB249" s="34"/>
      <c r="AC249" s="34"/>
      <c r="AD249" s="34"/>
      <c r="AE249" s="34"/>
      <c r="AR249" s="223" t="s">
        <v>503</v>
      </c>
      <c r="AT249" s="223" t="s">
        <v>192</v>
      </c>
      <c r="AU249" s="223" t="s">
        <v>76</v>
      </c>
      <c r="AY249" s="13" t="s">
        <v>197</v>
      </c>
      <c r="BE249" s="224">
        <f>IF(N249="základní",J249,0)</f>
        <v>0</v>
      </c>
      <c r="BF249" s="224">
        <f>IF(N249="snížená",J249,0)</f>
        <v>0</v>
      </c>
      <c r="BG249" s="224">
        <f>IF(N249="zákl. přenesená",J249,0)</f>
        <v>0</v>
      </c>
      <c r="BH249" s="224">
        <f>IF(N249="sníž. přenesená",J249,0)</f>
        <v>0</v>
      </c>
      <c r="BI249" s="224">
        <f>IF(N249="nulová",J249,0)</f>
        <v>0</v>
      </c>
      <c r="BJ249" s="13" t="s">
        <v>83</v>
      </c>
      <c r="BK249" s="224">
        <f>ROUND(I249*H249,2)</f>
        <v>0</v>
      </c>
      <c r="BL249" s="13" t="s">
        <v>503</v>
      </c>
      <c r="BM249" s="223" t="s">
        <v>1765</v>
      </c>
    </row>
    <row r="250" s="2" customFormat="1">
      <c r="A250" s="34"/>
      <c r="B250" s="35"/>
      <c r="C250" s="36"/>
      <c r="D250" s="225" t="s">
        <v>199</v>
      </c>
      <c r="E250" s="36"/>
      <c r="F250" s="226" t="s">
        <v>524</v>
      </c>
      <c r="G250" s="36"/>
      <c r="H250" s="36"/>
      <c r="I250" s="150"/>
      <c r="J250" s="36"/>
      <c r="K250" s="36"/>
      <c r="L250" s="40"/>
      <c r="M250" s="227"/>
      <c r="N250" s="228"/>
      <c r="O250" s="87"/>
      <c r="P250" s="87"/>
      <c r="Q250" s="87"/>
      <c r="R250" s="87"/>
      <c r="S250" s="87"/>
      <c r="T250" s="88"/>
      <c r="U250" s="34"/>
      <c r="V250" s="34"/>
      <c r="W250" s="34"/>
      <c r="X250" s="34"/>
      <c r="Y250" s="34"/>
      <c r="Z250" s="34"/>
      <c r="AA250" s="34"/>
      <c r="AB250" s="34"/>
      <c r="AC250" s="34"/>
      <c r="AD250" s="34"/>
      <c r="AE250" s="34"/>
      <c r="AT250" s="13" t="s">
        <v>199</v>
      </c>
      <c r="AU250" s="13" t="s">
        <v>76</v>
      </c>
    </row>
    <row r="251" s="2" customFormat="1">
      <c r="A251" s="34"/>
      <c r="B251" s="35"/>
      <c r="C251" s="36"/>
      <c r="D251" s="225" t="s">
        <v>340</v>
      </c>
      <c r="E251" s="36"/>
      <c r="F251" s="229" t="s">
        <v>525</v>
      </c>
      <c r="G251" s="36"/>
      <c r="H251" s="36"/>
      <c r="I251" s="150"/>
      <c r="J251" s="36"/>
      <c r="K251" s="36"/>
      <c r="L251" s="40"/>
      <c r="M251" s="227"/>
      <c r="N251" s="228"/>
      <c r="O251" s="87"/>
      <c r="P251" s="87"/>
      <c r="Q251" s="87"/>
      <c r="R251" s="87"/>
      <c r="S251" s="87"/>
      <c r="T251" s="88"/>
      <c r="U251" s="34"/>
      <c r="V251" s="34"/>
      <c r="W251" s="34"/>
      <c r="X251" s="34"/>
      <c r="Y251" s="34"/>
      <c r="Z251" s="34"/>
      <c r="AA251" s="34"/>
      <c r="AB251" s="34"/>
      <c r="AC251" s="34"/>
      <c r="AD251" s="34"/>
      <c r="AE251" s="34"/>
      <c r="AT251" s="13" t="s">
        <v>340</v>
      </c>
      <c r="AU251" s="13" t="s">
        <v>76</v>
      </c>
    </row>
    <row r="252" s="10" customFormat="1">
      <c r="A252" s="10"/>
      <c r="B252" s="230"/>
      <c r="C252" s="231"/>
      <c r="D252" s="225" t="s">
        <v>203</v>
      </c>
      <c r="E252" s="232" t="s">
        <v>1</v>
      </c>
      <c r="F252" s="233" t="s">
        <v>1766</v>
      </c>
      <c r="G252" s="231"/>
      <c r="H252" s="234">
        <v>16.512</v>
      </c>
      <c r="I252" s="235"/>
      <c r="J252" s="231"/>
      <c r="K252" s="231"/>
      <c r="L252" s="236"/>
      <c r="M252" s="237"/>
      <c r="N252" s="238"/>
      <c r="O252" s="238"/>
      <c r="P252" s="238"/>
      <c r="Q252" s="238"/>
      <c r="R252" s="238"/>
      <c r="S252" s="238"/>
      <c r="T252" s="239"/>
      <c r="U252" s="10"/>
      <c r="V252" s="10"/>
      <c r="W252" s="10"/>
      <c r="X252" s="10"/>
      <c r="Y252" s="10"/>
      <c r="Z252" s="10"/>
      <c r="AA252" s="10"/>
      <c r="AB252" s="10"/>
      <c r="AC252" s="10"/>
      <c r="AD252" s="10"/>
      <c r="AE252" s="10"/>
      <c r="AT252" s="240" t="s">
        <v>203</v>
      </c>
      <c r="AU252" s="240" t="s">
        <v>76</v>
      </c>
      <c r="AV252" s="10" t="s">
        <v>85</v>
      </c>
      <c r="AW252" s="10" t="s">
        <v>32</v>
      </c>
      <c r="AX252" s="10" t="s">
        <v>83</v>
      </c>
      <c r="AY252" s="240" t="s">
        <v>197</v>
      </c>
    </row>
    <row r="253" s="2" customFormat="1" ht="16.5" customHeight="1">
      <c r="A253" s="34"/>
      <c r="B253" s="35"/>
      <c r="C253" s="211" t="s">
        <v>411</v>
      </c>
      <c r="D253" s="211" t="s">
        <v>192</v>
      </c>
      <c r="E253" s="212" t="s">
        <v>541</v>
      </c>
      <c r="F253" s="213" t="s">
        <v>542</v>
      </c>
      <c r="G253" s="214" t="s">
        <v>307</v>
      </c>
      <c r="H253" s="215">
        <v>1</v>
      </c>
      <c r="I253" s="216"/>
      <c r="J253" s="217">
        <f>ROUND(I253*H253,2)</f>
        <v>0</v>
      </c>
      <c r="K253" s="218"/>
      <c r="L253" s="40"/>
      <c r="M253" s="219" t="s">
        <v>1</v>
      </c>
      <c r="N253" s="220" t="s">
        <v>41</v>
      </c>
      <c r="O253" s="87"/>
      <c r="P253" s="221">
        <f>O253*H253</f>
        <v>0</v>
      </c>
      <c r="Q253" s="221">
        <v>0</v>
      </c>
      <c r="R253" s="221">
        <f>Q253*H253</f>
        <v>0</v>
      </c>
      <c r="S253" s="221">
        <v>0</v>
      </c>
      <c r="T253" s="222">
        <f>S253*H253</f>
        <v>0</v>
      </c>
      <c r="U253" s="34"/>
      <c r="V253" s="34"/>
      <c r="W253" s="34"/>
      <c r="X253" s="34"/>
      <c r="Y253" s="34"/>
      <c r="Z253" s="34"/>
      <c r="AA253" s="34"/>
      <c r="AB253" s="34"/>
      <c r="AC253" s="34"/>
      <c r="AD253" s="34"/>
      <c r="AE253" s="34"/>
      <c r="AR253" s="223" t="s">
        <v>196</v>
      </c>
      <c r="AT253" s="223" t="s">
        <v>192</v>
      </c>
      <c r="AU253" s="223" t="s">
        <v>76</v>
      </c>
      <c r="AY253" s="13" t="s">
        <v>197</v>
      </c>
      <c r="BE253" s="224">
        <f>IF(N253="základní",J253,0)</f>
        <v>0</v>
      </c>
      <c r="BF253" s="224">
        <f>IF(N253="snížená",J253,0)</f>
        <v>0</v>
      </c>
      <c r="BG253" s="224">
        <f>IF(N253="zákl. přenesená",J253,0)</f>
        <v>0</v>
      </c>
      <c r="BH253" s="224">
        <f>IF(N253="sníž. přenesená",J253,0)</f>
        <v>0</v>
      </c>
      <c r="BI253" s="224">
        <f>IF(N253="nulová",J253,0)</f>
        <v>0</v>
      </c>
      <c r="BJ253" s="13" t="s">
        <v>83</v>
      </c>
      <c r="BK253" s="224">
        <f>ROUND(I253*H253,2)</f>
        <v>0</v>
      </c>
      <c r="BL253" s="13" t="s">
        <v>196</v>
      </c>
      <c r="BM253" s="223" t="s">
        <v>1767</v>
      </c>
    </row>
    <row r="254" s="2" customFormat="1">
      <c r="A254" s="34"/>
      <c r="B254" s="35"/>
      <c r="C254" s="36"/>
      <c r="D254" s="225" t="s">
        <v>199</v>
      </c>
      <c r="E254" s="36"/>
      <c r="F254" s="226" t="s">
        <v>544</v>
      </c>
      <c r="G254" s="36"/>
      <c r="H254" s="36"/>
      <c r="I254" s="150"/>
      <c r="J254" s="36"/>
      <c r="K254" s="36"/>
      <c r="L254" s="40"/>
      <c r="M254" s="227"/>
      <c r="N254" s="228"/>
      <c r="O254" s="87"/>
      <c r="P254" s="87"/>
      <c r="Q254" s="87"/>
      <c r="R254" s="87"/>
      <c r="S254" s="87"/>
      <c r="T254" s="88"/>
      <c r="U254" s="34"/>
      <c r="V254" s="34"/>
      <c r="W254" s="34"/>
      <c r="X254" s="34"/>
      <c r="Y254" s="34"/>
      <c r="Z254" s="34"/>
      <c r="AA254" s="34"/>
      <c r="AB254" s="34"/>
      <c r="AC254" s="34"/>
      <c r="AD254" s="34"/>
      <c r="AE254" s="34"/>
      <c r="AT254" s="13" t="s">
        <v>199</v>
      </c>
      <c r="AU254" s="13" t="s">
        <v>76</v>
      </c>
    </row>
    <row r="255" s="2" customFormat="1">
      <c r="A255" s="34"/>
      <c r="B255" s="35"/>
      <c r="C255" s="36"/>
      <c r="D255" s="225" t="s">
        <v>201</v>
      </c>
      <c r="E255" s="36"/>
      <c r="F255" s="229" t="s">
        <v>538</v>
      </c>
      <c r="G255" s="36"/>
      <c r="H255" s="36"/>
      <c r="I255" s="150"/>
      <c r="J255" s="36"/>
      <c r="K255" s="36"/>
      <c r="L255" s="40"/>
      <c r="M255" s="227"/>
      <c r="N255" s="228"/>
      <c r="O255" s="87"/>
      <c r="P255" s="87"/>
      <c r="Q255" s="87"/>
      <c r="R255" s="87"/>
      <c r="S255" s="87"/>
      <c r="T255" s="88"/>
      <c r="U255" s="34"/>
      <c r="V255" s="34"/>
      <c r="W255" s="34"/>
      <c r="X255" s="34"/>
      <c r="Y255" s="34"/>
      <c r="Z255" s="34"/>
      <c r="AA255" s="34"/>
      <c r="AB255" s="34"/>
      <c r="AC255" s="34"/>
      <c r="AD255" s="34"/>
      <c r="AE255" s="34"/>
      <c r="AT255" s="13" t="s">
        <v>201</v>
      </c>
      <c r="AU255" s="13" t="s">
        <v>76</v>
      </c>
    </row>
    <row r="256" s="10" customFormat="1">
      <c r="A256" s="10"/>
      <c r="B256" s="230"/>
      <c r="C256" s="231"/>
      <c r="D256" s="225" t="s">
        <v>203</v>
      </c>
      <c r="E256" s="232" t="s">
        <v>1</v>
      </c>
      <c r="F256" s="233" t="s">
        <v>868</v>
      </c>
      <c r="G256" s="231"/>
      <c r="H256" s="234">
        <v>1</v>
      </c>
      <c r="I256" s="235"/>
      <c r="J256" s="231"/>
      <c r="K256" s="231"/>
      <c r="L256" s="236"/>
      <c r="M256" s="237"/>
      <c r="N256" s="238"/>
      <c r="O256" s="238"/>
      <c r="P256" s="238"/>
      <c r="Q256" s="238"/>
      <c r="R256" s="238"/>
      <c r="S256" s="238"/>
      <c r="T256" s="239"/>
      <c r="U256" s="10"/>
      <c r="V256" s="10"/>
      <c r="W256" s="10"/>
      <c r="X256" s="10"/>
      <c r="Y256" s="10"/>
      <c r="Z256" s="10"/>
      <c r="AA256" s="10"/>
      <c r="AB256" s="10"/>
      <c r="AC256" s="10"/>
      <c r="AD256" s="10"/>
      <c r="AE256" s="10"/>
      <c r="AT256" s="240" t="s">
        <v>203</v>
      </c>
      <c r="AU256" s="240" t="s">
        <v>76</v>
      </c>
      <c r="AV256" s="10" t="s">
        <v>85</v>
      </c>
      <c r="AW256" s="10" t="s">
        <v>32</v>
      </c>
      <c r="AX256" s="10" t="s">
        <v>83</v>
      </c>
      <c r="AY256" s="240" t="s">
        <v>197</v>
      </c>
    </row>
    <row r="257" s="2" customFormat="1" ht="16.5" customHeight="1">
      <c r="A257" s="34"/>
      <c r="B257" s="35"/>
      <c r="C257" s="211" t="s">
        <v>416</v>
      </c>
      <c r="D257" s="211" t="s">
        <v>192</v>
      </c>
      <c r="E257" s="212" t="s">
        <v>547</v>
      </c>
      <c r="F257" s="213" t="s">
        <v>548</v>
      </c>
      <c r="G257" s="214" t="s">
        <v>209</v>
      </c>
      <c r="H257" s="215">
        <v>2</v>
      </c>
      <c r="I257" s="216"/>
      <c r="J257" s="217">
        <f>ROUND(I257*H257,2)</f>
        <v>0</v>
      </c>
      <c r="K257" s="218"/>
      <c r="L257" s="40"/>
      <c r="M257" s="219" t="s">
        <v>1</v>
      </c>
      <c r="N257" s="220" t="s">
        <v>41</v>
      </c>
      <c r="O257" s="87"/>
      <c r="P257" s="221">
        <f>O257*H257</f>
        <v>0</v>
      </c>
      <c r="Q257" s="221">
        <v>0</v>
      </c>
      <c r="R257" s="221">
        <f>Q257*H257</f>
        <v>0</v>
      </c>
      <c r="S257" s="221">
        <v>0</v>
      </c>
      <c r="T257" s="222">
        <f>S257*H257</f>
        <v>0</v>
      </c>
      <c r="U257" s="34"/>
      <c r="V257" s="34"/>
      <c r="W257" s="34"/>
      <c r="X257" s="34"/>
      <c r="Y257" s="34"/>
      <c r="Z257" s="34"/>
      <c r="AA257" s="34"/>
      <c r="AB257" s="34"/>
      <c r="AC257" s="34"/>
      <c r="AD257" s="34"/>
      <c r="AE257" s="34"/>
      <c r="AR257" s="223" t="s">
        <v>196</v>
      </c>
      <c r="AT257" s="223" t="s">
        <v>192</v>
      </c>
      <c r="AU257" s="223" t="s">
        <v>76</v>
      </c>
      <c r="AY257" s="13" t="s">
        <v>197</v>
      </c>
      <c r="BE257" s="224">
        <f>IF(N257="základní",J257,0)</f>
        <v>0</v>
      </c>
      <c r="BF257" s="224">
        <f>IF(N257="snížená",J257,0)</f>
        <v>0</v>
      </c>
      <c r="BG257" s="224">
        <f>IF(N257="zákl. přenesená",J257,0)</f>
        <v>0</v>
      </c>
      <c r="BH257" s="224">
        <f>IF(N257="sníž. přenesená",J257,0)</f>
        <v>0</v>
      </c>
      <c r="BI257" s="224">
        <f>IF(N257="nulová",J257,0)</f>
        <v>0</v>
      </c>
      <c r="BJ257" s="13" t="s">
        <v>83</v>
      </c>
      <c r="BK257" s="224">
        <f>ROUND(I257*H257,2)</f>
        <v>0</v>
      </c>
      <c r="BL257" s="13" t="s">
        <v>196</v>
      </c>
      <c r="BM257" s="223" t="s">
        <v>1768</v>
      </c>
    </row>
    <row r="258" s="2" customFormat="1">
      <c r="A258" s="34"/>
      <c r="B258" s="35"/>
      <c r="C258" s="36"/>
      <c r="D258" s="225" t="s">
        <v>199</v>
      </c>
      <c r="E258" s="36"/>
      <c r="F258" s="226" t="s">
        <v>550</v>
      </c>
      <c r="G258" s="36"/>
      <c r="H258" s="36"/>
      <c r="I258" s="150"/>
      <c r="J258" s="36"/>
      <c r="K258" s="36"/>
      <c r="L258" s="40"/>
      <c r="M258" s="227"/>
      <c r="N258" s="228"/>
      <c r="O258" s="87"/>
      <c r="P258" s="87"/>
      <c r="Q258" s="87"/>
      <c r="R258" s="87"/>
      <c r="S258" s="87"/>
      <c r="T258" s="88"/>
      <c r="U258" s="34"/>
      <c r="V258" s="34"/>
      <c r="W258" s="34"/>
      <c r="X258" s="34"/>
      <c r="Y258" s="34"/>
      <c r="Z258" s="34"/>
      <c r="AA258" s="34"/>
      <c r="AB258" s="34"/>
      <c r="AC258" s="34"/>
      <c r="AD258" s="34"/>
      <c r="AE258" s="34"/>
      <c r="AT258" s="13" t="s">
        <v>199</v>
      </c>
      <c r="AU258" s="13" t="s">
        <v>76</v>
      </c>
    </row>
    <row r="259" s="2" customFormat="1">
      <c r="A259" s="34"/>
      <c r="B259" s="35"/>
      <c r="C259" s="36"/>
      <c r="D259" s="225" t="s">
        <v>201</v>
      </c>
      <c r="E259" s="36"/>
      <c r="F259" s="229" t="s">
        <v>551</v>
      </c>
      <c r="G259" s="36"/>
      <c r="H259" s="36"/>
      <c r="I259" s="150"/>
      <c r="J259" s="36"/>
      <c r="K259" s="36"/>
      <c r="L259" s="40"/>
      <c r="M259" s="263"/>
      <c r="N259" s="264"/>
      <c r="O259" s="265"/>
      <c r="P259" s="265"/>
      <c r="Q259" s="265"/>
      <c r="R259" s="265"/>
      <c r="S259" s="265"/>
      <c r="T259" s="266"/>
      <c r="U259" s="34"/>
      <c r="V259" s="34"/>
      <c r="W259" s="34"/>
      <c r="X259" s="34"/>
      <c r="Y259" s="34"/>
      <c r="Z259" s="34"/>
      <c r="AA259" s="34"/>
      <c r="AB259" s="34"/>
      <c r="AC259" s="34"/>
      <c r="AD259" s="34"/>
      <c r="AE259" s="34"/>
      <c r="AT259" s="13" t="s">
        <v>201</v>
      </c>
      <c r="AU259" s="13" t="s">
        <v>76</v>
      </c>
    </row>
    <row r="260" s="2" customFormat="1" ht="6.96" customHeight="1">
      <c r="A260" s="34"/>
      <c r="B260" s="62"/>
      <c r="C260" s="63"/>
      <c r="D260" s="63"/>
      <c r="E260" s="63"/>
      <c r="F260" s="63"/>
      <c r="G260" s="63"/>
      <c r="H260" s="63"/>
      <c r="I260" s="188"/>
      <c r="J260" s="63"/>
      <c r="K260" s="63"/>
      <c r="L260" s="40"/>
      <c r="M260" s="34"/>
      <c r="O260" s="34"/>
      <c r="P260" s="34"/>
      <c r="Q260" s="34"/>
      <c r="R260" s="34"/>
      <c r="S260" s="34"/>
      <c r="T260" s="34"/>
      <c r="U260" s="34"/>
      <c r="V260" s="34"/>
      <c r="W260" s="34"/>
      <c r="X260" s="34"/>
      <c r="Y260" s="34"/>
      <c r="Z260" s="34"/>
      <c r="AA260" s="34"/>
      <c r="AB260" s="34"/>
      <c r="AC260" s="34"/>
      <c r="AD260" s="34"/>
      <c r="AE260" s="34"/>
    </row>
  </sheetData>
  <sheetProtection sheet="1" autoFilter="0" formatColumns="0" formatRows="0" objects="1" scenarios="1" spinCount="100000" saltValue="0hiQImwT+eYdI3d+IFc05XIW/pYP/Q5Tu7F45F/NNeXHB2SPPZaQGinCOlP86slqP2a25MLkryJojRQRTgxkgQ==" hashValue="9fzXUJgJZ68G+v2tFuphtjYo1Hz/cWddSSU8uvwGGuFeAgiXihiYg48Xr+PkDd3lK/qv3EqgIURnNoJzQIrHZA==" algorithmName="SHA-512" password="CC35"/>
  <autoFilter ref="C119:K259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08:H108"/>
    <mergeCell ref="E110:H110"/>
    <mergeCell ref="E112:H112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" style="1" customWidth="1"/>
    <col min="8" max="8" width="11.5" style="1" customWidth="1"/>
    <col min="9" max="9" width="20.16016" style="142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42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3" t="s">
        <v>147</v>
      </c>
    </row>
    <row r="3" s="1" customFormat="1" ht="6.96" customHeight="1">
      <c r="B3" s="143"/>
      <c r="C3" s="144"/>
      <c r="D3" s="144"/>
      <c r="E3" s="144"/>
      <c r="F3" s="144"/>
      <c r="G3" s="144"/>
      <c r="H3" s="144"/>
      <c r="I3" s="145"/>
      <c r="J3" s="144"/>
      <c r="K3" s="144"/>
      <c r="L3" s="16"/>
      <c r="AT3" s="13" t="s">
        <v>85</v>
      </c>
    </row>
    <row r="4" s="1" customFormat="1" ht="24.96" customHeight="1">
      <c r="B4" s="16"/>
      <c r="D4" s="146" t="s">
        <v>169</v>
      </c>
      <c r="I4" s="142"/>
      <c r="L4" s="16"/>
      <c r="M4" s="147" t="s">
        <v>10</v>
      </c>
      <c r="AT4" s="13" t="s">
        <v>4</v>
      </c>
    </row>
    <row r="5" s="1" customFormat="1" ht="6.96" customHeight="1">
      <c r="B5" s="16"/>
      <c r="I5" s="142"/>
      <c r="L5" s="16"/>
    </row>
    <row r="6" s="1" customFormat="1" ht="12" customHeight="1">
      <c r="B6" s="16"/>
      <c r="D6" s="148" t="s">
        <v>16</v>
      </c>
      <c r="I6" s="142"/>
      <c r="L6" s="16"/>
    </row>
    <row r="7" s="1" customFormat="1" ht="16.5" customHeight="1">
      <c r="B7" s="16"/>
      <c r="E7" s="149" t="str">
        <f>'Rekapitulace stavby'!K6</f>
        <v xml:space="preserve">Oprava kolejí a výhybek v uzlu Plzeň a na trati  Plzeň - Blatno</v>
      </c>
      <c r="F7" s="148"/>
      <c r="G7" s="148"/>
      <c r="H7" s="148"/>
      <c r="I7" s="142"/>
      <c r="L7" s="16"/>
    </row>
    <row r="8" s="1" customFormat="1" ht="12" customHeight="1">
      <c r="B8" s="16"/>
      <c r="D8" s="148" t="s">
        <v>170</v>
      </c>
      <c r="I8" s="142"/>
      <c r="L8" s="16"/>
    </row>
    <row r="9" s="2" customFormat="1" ht="16.5" customHeight="1">
      <c r="A9" s="34"/>
      <c r="B9" s="40"/>
      <c r="C9" s="34"/>
      <c r="D9" s="34"/>
      <c r="E9" s="149" t="s">
        <v>1706</v>
      </c>
      <c r="F9" s="34"/>
      <c r="G9" s="34"/>
      <c r="H9" s="34"/>
      <c r="I9" s="150"/>
      <c r="J9" s="34"/>
      <c r="K9" s="34"/>
      <c r="L9" s="59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 ht="12" customHeight="1">
      <c r="A10" s="34"/>
      <c r="B10" s="40"/>
      <c r="C10" s="34"/>
      <c r="D10" s="148" t="s">
        <v>172</v>
      </c>
      <c r="E10" s="34"/>
      <c r="F10" s="34"/>
      <c r="G10" s="34"/>
      <c r="H10" s="34"/>
      <c r="I10" s="150"/>
      <c r="J10" s="34"/>
      <c r="K10" s="34"/>
      <c r="L10" s="59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6.5" customHeight="1">
      <c r="A11" s="34"/>
      <c r="B11" s="40"/>
      <c r="C11" s="34"/>
      <c r="D11" s="34"/>
      <c r="E11" s="151" t="s">
        <v>1769</v>
      </c>
      <c r="F11" s="34"/>
      <c r="G11" s="34"/>
      <c r="H11" s="34"/>
      <c r="I11" s="150"/>
      <c r="J11" s="34"/>
      <c r="K11" s="34"/>
      <c r="L11" s="59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>
      <c r="A12" s="34"/>
      <c r="B12" s="40"/>
      <c r="C12" s="34"/>
      <c r="D12" s="34"/>
      <c r="E12" s="34"/>
      <c r="F12" s="34"/>
      <c r="G12" s="34"/>
      <c r="H12" s="34"/>
      <c r="I12" s="150"/>
      <c r="J12" s="34"/>
      <c r="K12" s="34"/>
      <c r="L12" s="59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2" customHeight="1">
      <c r="A13" s="34"/>
      <c r="B13" s="40"/>
      <c r="C13" s="34"/>
      <c r="D13" s="148" t="s">
        <v>18</v>
      </c>
      <c r="E13" s="34"/>
      <c r="F13" s="137" t="s">
        <v>1</v>
      </c>
      <c r="G13" s="34"/>
      <c r="H13" s="34"/>
      <c r="I13" s="152" t="s">
        <v>19</v>
      </c>
      <c r="J13" s="137" t="s">
        <v>1</v>
      </c>
      <c r="K13" s="34"/>
      <c r="L13" s="59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40"/>
      <c r="C14" s="34"/>
      <c r="D14" s="148" t="s">
        <v>20</v>
      </c>
      <c r="E14" s="34"/>
      <c r="F14" s="137" t="s">
        <v>21</v>
      </c>
      <c r="G14" s="34"/>
      <c r="H14" s="34"/>
      <c r="I14" s="152" t="s">
        <v>22</v>
      </c>
      <c r="J14" s="153" t="str">
        <f>'Rekapitulace stavby'!AN8</f>
        <v>8. 1. 2020</v>
      </c>
      <c r="K14" s="34"/>
      <c r="L14" s="59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0.8" customHeight="1">
      <c r="A15" s="34"/>
      <c r="B15" s="40"/>
      <c r="C15" s="34"/>
      <c r="D15" s="34"/>
      <c r="E15" s="34"/>
      <c r="F15" s="34"/>
      <c r="G15" s="34"/>
      <c r="H15" s="34"/>
      <c r="I15" s="150"/>
      <c r="J15" s="34"/>
      <c r="K15" s="34"/>
      <c r="L15" s="59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12" customHeight="1">
      <c r="A16" s="34"/>
      <c r="B16" s="40"/>
      <c r="C16" s="34"/>
      <c r="D16" s="148" t="s">
        <v>24</v>
      </c>
      <c r="E16" s="34"/>
      <c r="F16" s="34"/>
      <c r="G16" s="34"/>
      <c r="H16" s="34"/>
      <c r="I16" s="152" t="s">
        <v>25</v>
      </c>
      <c r="J16" s="137" t="s">
        <v>1</v>
      </c>
      <c r="K16" s="34"/>
      <c r="L16" s="59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8" customHeight="1">
      <c r="A17" s="34"/>
      <c r="B17" s="40"/>
      <c r="C17" s="34"/>
      <c r="D17" s="34"/>
      <c r="E17" s="137" t="s">
        <v>26</v>
      </c>
      <c r="F17" s="34"/>
      <c r="G17" s="34"/>
      <c r="H17" s="34"/>
      <c r="I17" s="152" t="s">
        <v>27</v>
      </c>
      <c r="J17" s="137" t="s">
        <v>1</v>
      </c>
      <c r="K17" s="34"/>
      <c r="L17" s="59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6.96" customHeight="1">
      <c r="A18" s="34"/>
      <c r="B18" s="40"/>
      <c r="C18" s="34"/>
      <c r="D18" s="34"/>
      <c r="E18" s="34"/>
      <c r="F18" s="34"/>
      <c r="G18" s="34"/>
      <c r="H18" s="34"/>
      <c r="I18" s="150"/>
      <c r="J18" s="34"/>
      <c r="K18" s="34"/>
      <c r="L18" s="59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12" customHeight="1">
      <c r="A19" s="34"/>
      <c r="B19" s="40"/>
      <c r="C19" s="34"/>
      <c r="D19" s="148" t="s">
        <v>28</v>
      </c>
      <c r="E19" s="34"/>
      <c r="F19" s="34"/>
      <c r="G19" s="34"/>
      <c r="H19" s="34"/>
      <c r="I19" s="152" t="s">
        <v>25</v>
      </c>
      <c r="J19" s="29" t="str">
        <f>'Rekapitulace stavby'!AN13</f>
        <v>Vyplň údaj</v>
      </c>
      <c r="K19" s="34"/>
      <c r="L19" s="59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8" customHeight="1">
      <c r="A20" s="34"/>
      <c r="B20" s="40"/>
      <c r="C20" s="34"/>
      <c r="D20" s="34"/>
      <c r="E20" s="29" t="str">
        <f>'Rekapitulace stavby'!E14</f>
        <v>Vyplň údaj</v>
      </c>
      <c r="F20" s="137"/>
      <c r="G20" s="137"/>
      <c r="H20" s="137"/>
      <c r="I20" s="152" t="s">
        <v>27</v>
      </c>
      <c r="J20" s="29" t="str">
        <f>'Rekapitulace stavby'!AN14</f>
        <v>Vyplň údaj</v>
      </c>
      <c r="K20" s="34"/>
      <c r="L20" s="59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6.96" customHeight="1">
      <c r="A21" s="34"/>
      <c r="B21" s="40"/>
      <c r="C21" s="34"/>
      <c r="D21" s="34"/>
      <c r="E21" s="34"/>
      <c r="F21" s="34"/>
      <c r="G21" s="34"/>
      <c r="H21" s="34"/>
      <c r="I21" s="150"/>
      <c r="J21" s="34"/>
      <c r="K21" s="34"/>
      <c r="L21" s="59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12" customHeight="1">
      <c r="A22" s="34"/>
      <c r="B22" s="40"/>
      <c r="C22" s="34"/>
      <c r="D22" s="148" t="s">
        <v>30</v>
      </c>
      <c r="E22" s="34"/>
      <c r="F22" s="34"/>
      <c r="G22" s="34"/>
      <c r="H22" s="34"/>
      <c r="I22" s="152" t="s">
        <v>25</v>
      </c>
      <c r="J22" s="137" t="str">
        <f>IF('Rekapitulace stavby'!AN16="","",'Rekapitulace stavby'!AN16)</f>
        <v/>
      </c>
      <c r="K22" s="34"/>
      <c r="L22" s="59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8" customHeight="1">
      <c r="A23" s="34"/>
      <c r="B23" s="40"/>
      <c r="C23" s="34"/>
      <c r="D23" s="34"/>
      <c r="E23" s="137" t="str">
        <f>IF('Rekapitulace stavby'!E17="","",'Rekapitulace stavby'!E17)</f>
        <v xml:space="preserve"> </v>
      </c>
      <c r="F23" s="34"/>
      <c r="G23" s="34"/>
      <c r="H23" s="34"/>
      <c r="I23" s="152" t="s">
        <v>27</v>
      </c>
      <c r="J23" s="137" t="str">
        <f>IF('Rekapitulace stavby'!AN17="","",'Rekapitulace stavby'!AN17)</f>
        <v/>
      </c>
      <c r="K23" s="34"/>
      <c r="L23" s="59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6.96" customHeight="1">
      <c r="A24" s="34"/>
      <c r="B24" s="40"/>
      <c r="C24" s="34"/>
      <c r="D24" s="34"/>
      <c r="E24" s="34"/>
      <c r="F24" s="34"/>
      <c r="G24" s="34"/>
      <c r="H24" s="34"/>
      <c r="I24" s="150"/>
      <c r="J24" s="34"/>
      <c r="K24" s="34"/>
      <c r="L24" s="59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12" customHeight="1">
      <c r="A25" s="34"/>
      <c r="B25" s="40"/>
      <c r="C25" s="34"/>
      <c r="D25" s="148" t="s">
        <v>33</v>
      </c>
      <c r="E25" s="34"/>
      <c r="F25" s="34"/>
      <c r="G25" s="34"/>
      <c r="H25" s="34"/>
      <c r="I25" s="152" t="s">
        <v>25</v>
      </c>
      <c r="J25" s="137" t="s">
        <v>1</v>
      </c>
      <c r="K25" s="34"/>
      <c r="L25" s="59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8" customHeight="1">
      <c r="A26" s="34"/>
      <c r="B26" s="40"/>
      <c r="C26" s="34"/>
      <c r="D26" s="34"/>
      <c r="E26" s="137" t="s">
        <v>34</v>
      </c>
      <c r="F26" s="34"/>
      <c r="G26" s="34"/>
      <c r="H26" s="34"/>
      <c r="I26" s="152" t="s">
        <v>27</v>
      </c>
      <c r="J26" s="137" t="s">
        <v>1</v>
      </c>
      <c r="K26" s="34"/>
      <c r="L26" s="59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2" customFormat="1" ht="6.96" customHeight="1">
      <c r="A27" s="34"/>
      <c r="B27" s="40"/>
      <c r="C27" s="34"/>
      <c r="D27" s="34"/>
      <c r="E27" s="34"/>
      <c r="F27" s="34"/>
      <c r="G27" s="34"/>
      <c r="H27" s="34"/>
      <c r="I27" s="150"/>
      <c r="J27" s="34"/>
      <c r="K27" s="34"/>
      <c r="L27" s="59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="2" customFormat="1" ht="12" customHeight="1">
      <c r="A28" s="34"/>
      <c r="B28" s="40"/>
      <c r="C28" s="34"/>
      <c r="D28" s="148" t="s">
        <v>35</v>
      </c>
      <c r="E28" s="34"/>
      <c r="F28" s="34"/>
      <c r="G28" s="34"/>
      <c r="H28" s="34"/>
      <c r="I28" s="150"/>
      <c r="J28" s="34"/>
      <c r="K28" s="34"/>
      <c r="L28" s="59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8" customFormat="1" ht="16.5" customHeight="1">
      <c r="A29" s="154"/>
      <c r="B29" s="155"/>
      <c r="C29" s="154"/>
      <c r="D29" s="154"/>
      <c r="E29" s="156" t="s">
        <v>1</v>
      </c>
      <c r="F29" s="156"/>
      <c r="G29" s="156"/>
      <c r="H29" s="156"/>
      <c r="I29" s="157"/>
      <c r="J29" s="154"/>
      <c r="K29" s="154"/>
      <c r="L29" s="158"/>
      <c r="S29" s="154"/>
      <c r="T29" s="154"/>
      <c r="U29" s="154"/>
      <c r="V29" s="154"/>
      <c r="W29" s="154"/>
      <c r="X29" s="154"/>
      <c r="Y29" s="154"/>
      <c r="Z29" s="154"/>
      <c r="AA29" s="154"/>
      <c r="AB29" s="154"/>
      <c r="AC29" s="154"/>
      <c r="AD29" s="154"/>
      <c r="AE29" s="154"/>
    </row>
    <row r="30" s="2" customFormat="1" ht="6.96" customHeight="1">
      <c r="A30" s="34"/>
      <c r="B30" s="40"/>
      <c r="C30" s="34"/>
      <c r="D30" s="34"/>
      <c r="E30" s="34"/>
      <c r="F30" s="34"/>
      <c r="G30" s="34"/>
      <c r="H30" s="34"/>
      <c r="I30" s="150"/>
      <c r="J30" s="34"/>
      <c r="K30" s="34"/>
      <c r="L30" s="59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40"/>
      <c r="C31" s="34"/>
      <c r="D31" s="159"/>
      <c r="E31" s="159"/>
      <c r="F31" s="159"/>
      <c r="G31" s="159"/>
      <c r="H31" s="159"/>
      <c r="I31" s="160"/>
      <c r="J31" s="159"/>
      <c r="K31" s="159"/>
      <c r="L31" s="59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25.44" customHeight="1">
      <c r="A32" s="34"/>
      <c r="B32" s="40"/>
      <c r="C32" s="34"/>
      <c r="D32" s="161" t="s">
        <v>36</v>
      </c>
      <c r="E32" s="34"/>
      <c r="F32" s="34"/>
      <c r="G32" s="34"/>
      <c r="H32" s="34"/>
      <c r="I32" s="150"/>
      <c r="J32" s="162">
        <f>ROUND(J120, 2)</f>
        <v>0</v>
      </c>
      <c r="K32" s="34"/>
      <c r="L32" s="59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6.96" customHeight="1">
      <c r="A33" s="34"/>
      <c r="B33" s="40"/>
      <c r="C33" s="34"/>
      <c r="D33" s="159"/>
      <c r="E33" s="159"/>
      <c r="F33" s="159"/>
      <c r="G33" s="159"/>
      <c r="H33" s="159"/>
      <c r="I33" s="160"/>
      <c r="J33" s="159"/>
      <c r="K33" s="159"/>
      <c r="L33" s="59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40"/>
      <c r="C34" s="34"/>
      <c r="D34" s="34"/>
      <c r="E34" s="34"/>
      <c r="F34" s="163" t="s">
        <v>38</v>
      </c>
      <c r="G34" s="34"/>
      <c r="H34" s="34"/>
      <c r="I34" s="164" t="s">
        <v>37</v>
      </c>
      <c r="J34" s="163" t="s">
        <v>39</v>
      </c>
      <c r="K34" s="34"/>
      <c r="L34" s="59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="2" customFormat="1" ht="14.4" customHeight="1">
      <c r="A35" s="34"/>
      <c r="B35" s="40"/>
      <c r="C35" s="34"/>
      <c r="D35" s="165" t="s">
        <v>40</v>
      </c>
      <c r="E35" s="148" t="s">
        <v>41</v>
      </c>
      <c r="F35" s="166">
        <f>ROUND((SUM(BE120:BE148)),  2)</f>
        <v>0</v>
      </c>
      <c r="G35" s="34"/>
      <c r="H35" s="34"/>
      <c r="I35" s="167">
        <v>0.20999999999999999</v>
      </c>
      <c r="J35" s="166">
        <f>ROUND(((SUM(BE120:BE148))*I35),  2)</f>
        <v>0</v>
      </c>
      <c r="K35" s="34"/>
      <c r="L35" s="59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="2" customFormat="1" ht="14.4" customHeight="1">
      <c r="A36" s="34"/>
      <c r="B36" s="40"/>
      <c r="C36" s="34"/>
      <c r="D36" s="34"/>
      <c r="E36" s="148" t="s">
        <v>42</v>
      </c>
      <c r="F36" s="166">
        <f>ROUND((SUM(BF120:BF148)),  2)</f>
        <v>0</v>
      </c>
      <c r="G36" s="34"/>
      <c r="H36" s="34"/>
      <c r="I36" s="167">
        <v>0.14999999999999999</v>
      </c>
      <c r="J36" s="166">
        <f>ROUND(((SUM(BF120:BF148))*I36),  2)</f>
        <v>0</v>
      </c>
      <c r="K36" s="34"/>
      <c r="L36" s="59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40"/>
      <c r="C37" s="34"/>
      <c r="D37" s="34"/>
      <c r="E37" s="148" t="s">
        <v>43</v>
      </c>
      <c r="F37" s="166">
        <f>ROUND((SUM(BG120:BG148)),  2)</f>
        <v>0</v>
      </c>
      <c r="G37" s="34"/>
      <c r="H37" s="34"/>
      <c r="I37" s="167">
        <v>0.20999999999999999</v>
      </c>
      <c r="J37" s="166">
        <f>0</f>
        <v>0</v>
      </c>
      <c r="K37" s="34"/>
      <c r="L37" s="59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hidden="1" s="2" customFormat="1" ht="14.4" customHeight="1">
      <c r="A38" s="34"/>
      <c r="B38" s="40"/>
      <c r="C38" s="34"/>
      <c r="D38" s="34"/>
      <c r="E38" s="148" t="s">
        <v>44</v>
      </c>
      <c r="F38" s="166">
        <f>ROUND((SUM(BH120:BH148)),  2)</f>
        <v>0</v>
      </c>
      <c r="G38" s="34"/>
      <c r="H38" s="34"/>
      <c r="I38" s="167">
        <v>0.14999999999999999</v>
      </c>
      <c r="J38" s="166">
        <f>0</f>
        <v>0</v>
      </c>
      <c r="K38" s="34"/>
      <c r="L38" s="59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hidden="1" s="2" customFormat="1" ht="14.4" customHeight="1">
      <c r="A39" s="34"/>
      <c r="B39" s="40"/>
      <c r="C39" s="34"/>
      <c r="D39" s="34"/>
      <c r="E39" s="148" t="s">
        <v>45</v>
      </c>
      <c r="F39" s="166">
        <f>ROUND((SUM(BI120:BI148)),  2)</f>
        <v>0</v>
      </c>
      <c r="G39" s="34"/>
      <c r="H39" s="34"/>
      <c r="I39" s="167">
        <v>0</v>
      </c>
      <c r="J39" s="166">
        <f>0</f>
        <v>0</v>
      </c>
      <c r="K39" s="34"/>
      <c r="L39" s="59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6.96" customHeight="1">
      <c r="A40" s="34"/>
      <c r="B40" s="40"/>
      <c r="C40" s="34"/>
      <c r="D40" s="34"/>
      <c r="E40" s="34"/>
      <c r="F40" s="34"/>
      <c r="G40" s="34"/>
      <c r="H40" s="34"/>
      <c r="I40" s="150"/>
      <c r="J40" s="34"/>
      <c r="K40" s="34"/>
      <c r="L40" s="59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2" customFormat="1" ht="25.44" customHeight="1">
      <c r="A41" s="34"/>
      <c r="B41" s="40"/>
      <c r="C41" s="168"/>
      <c r="D41" s="169" t="s">
        <v>46</v>
      </c>
      <c r="E41" s="170"/>
      <c r="F41" s="170"/>
      <c r="G41" s="171" t="s">
        <v>47</v>
      </c>
      <c r="H41" s="172" t="s">
        <v>48</v>
      </c>
      <c r="I41" s="173"/>
      <c r="J41" s="174">
        <f>SUM(J32:J39)</f>
        <v>0</v>
      </c>
      <c r="K41" s="175"/>
      <c r="L41" s="59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="2" customFormat="1" ht="14.4" customHeight="1">
      <c r="A42" s="34"/>
      <c r="B42" s="40"/>
      <c r="C42" s="34"/>
      <c r="D42" s="34"/>
      <c r="E42" s="34"/>
      <c r="F42" s="34"/>
      <c r="G42" s="34"/>
      <c r="H42" s="34"/>
      <c r="I42" s="150"/>
      <c r="J42" s="34"/>
      <c r="K42" s="34"/>
      <c r="L42" s="59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="1" customFormat="1" ht="14.4" customHeight="1">
      <c r="B43" s="16"/>
      <c r="I43" s="142"/>
      <c r="L43" s="16"/>
    </row>
    <row r="44" s="1" customFormat="1" ht="14.4" customHeight="1">
      <c r="B44" s="16"/>
      <c r="I44" s="142"/>
      <c r="L44" s="16"/>
    </row>
    <row r="45" s="1" customFormat="1" ht="14.4" customHeight="1">
      <c r="B45" s="16"/>
      <c r="I45" s="142"/>
      <c r="L45" s="16"/>
    </row>
    <row r="46" s="1" customFormat="1" ht="14.4" customHeight="1">
      <c r="B46" s="16"/>
      <c r="I46" s="142"/>
      <c r="L46" s="16"/>
    </row>
    <row r="47" s="1" customFormat="1" ht="14.4" customHeight="1">
      <c r="B47" s="16"/>
      <c r="I47" s="142"/>
      <c r="L47" s="16"/>
    </row>
    <row r="48" s="1" customFormat="1" ht="14.4" customHeight="1">
      <c r="B48" s="16"/>
      <c r="I48" s="142"/>
      <c r="L48" s="16"/>
    </row>
    <row r="49" s="1" customFormat="1" ht="14.4" customHeight="1">
      <c r="B49" s="16"/>
      <c r="I49" s="142"/>
      <c r="L49" s="16"/>
    </row>
    <row r="50" s="2" customFormat="1" ht="14.4" customHeight="1">
      <c r="B50" s="59"/>
      <c r="D50" s="176" t="s">
        <v>49</v>
      </c>
      <c r="E50" s="177"/>
      <c r="F50" s="177"/>
      <c r="G50" s="176" t="s">
        <v>50</v>
      </c>
      <c r="H50" s="177"/>
      <c r="I50" s="178"/>
      <c r="J50" s="177"/>
      <c r="K50" s="177"/>
      <c r="L50" s="59"/>
    </row>
    <row r="51">
      <c r="B51" s="16"/>
      <c r="L51" s="16"/>
    </row>
    <row r="52">
      <c r="B52" s="16"/>
      <c r="L52" s="16"/>
    </row>
    <row r="53">
      <c r="B53" s="16"/>
      <c r="L53" s="16"/>
    </row>
    <row r="54">
      <c r="B54" s="16"/>
      <c r="L54" s="16"/>
    </row>
    <row r="55">
      <c r="B55" s="16"/>
      <c r="L55" s="16"/>
    </row>
    <row r="56">
      <c r="B56" s="16"/>
      <c r="L56" s="16"/>
    </row>
    <row r="57">
      <c r="B57" s="16"/>
      <c r="L57" s="16"/>
    </row>
    <row r="58">
      <c r="B58" s="16"/>
      <c r="L58" s="16"/>
    </row>
    <row r="59">
      <c r="B59" s="16"/>
      <c r="L59" s="16"/>
    </row>
    <row r="60">
      <c r="B60" s="16"/>
      <c r="L60" s="16"/>
    </row>
    <row r="61" s="2" customFormat="1">
      <c r="A61" s="34"/>
      <c r="B61" s="40"/>
      <c r="C61" s="34"/>
      <c r="D61" s="179" t="s">
        <v>51</v>
      </c>
      <c r="E61" s="180"/>
      <c r="F61" s="181" t="s">
        <v>52</v>
      </c>
      <c r="G61" s="179" t="s">
        <v>51</v>
      </c>
      <c r="H61" s="180"/>
      <c r="I61" s="182"/>
      <c r="J61" s="183" t="s">
        <v>52</v>
      </c>
      <c r="K61" s="180"/>
      <c r="L61" s="59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6"/>
      <c r="L62" s="16"/>
    </row>
    <row r="63">
      <c r="B63" s="16"/>
      <c r="L63" s="16"/>
    </row>
    <row r="64">
      <c r="B64" s="16"/>
      <c r="L64" s="16"/>
    </row>
    <row r="65" s="2" customFormat="1">
      <c r="A65" s="34"/>
      <c r="B65" s="40"/>
      <c r="C65" s="34"/>
      <c r="D65" s="176" t="s">
        <v>53</v>
      </c>
      <c r="E65" s="184"/>
      <c r="F65" s="184"/>
      <c r="G65" s="176" t="s">
        <v>54</v>
      </c>
      <c r="H65" s="184"/>
      <c r="I65" s="185"/>
      <c r="J65" s="184"/>
      <c r="K65" s="184"/>
      <c r="L65" s="59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6"/>
      <c r="L66" s="16"/>
    </row>
    <row r="67">
      <c r="B67" s="16"/>
      <c r="L67" s="16"/>
    </row>
    <row r="68">
      <c r="B68" s="16"/>
      <c r="L68" s="16"/>
    </row>
    <row r="69">
      <c r="B69" s="16"/>
      <c r="L69" s="16"/>
    </row>
    <row r="70">
      <c r="B70" s="16"/>
      <c r="L70" s="16"/>
    </row>
    <row r="71">
      <c r="B71" s="16"/>
      <c r="L71" s="16"/>
    </row>
    <row r="72">
      <c r="B72" s="16"/>
      <c r="L72" s="16"/>
    </row>
    <row r="73">
      <c r="B73" s="16"/>
      <c r="L73" s="16"/>
    </row>
    <row r="74">
      <c r="B74" s="16"/>
      <c r="L74" s="16"/>
    </row>
    <row r="75">
      <c r="B75" s="16"/>
      <c r="L75" s="16"/>
    </row>
    <row r="76" s="2" customFormat="1">
      <c r="A76" s="34"/>
      <c r="B76" s="40"/>
      <c r="C76" s="34"/>
      <c r="D76" s="179" t="s">
        <v>51</v>
      </c>
      <c r="E76" s="180"/>
      <c r="F76" s="181" t="s">
        <v>52</v>
      </c>
      <c r="G76" s="179" t="s">
        <v>51</v>
      </c>
      <c r="H76" s="180"/>
      <c r="I76" s="182"/>
      <c r="J76" s="183" t="s">
        <v>52</v>
      </c>
      <c r="K76" s="180"/>
      <c r="L76" s="59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186"/>
      <c r="C77" s="187"/>
      <c r="D77" s="187"/>
      <c r="E77" s="187"/>
      <c r="F77" s="187"/>
      <c r="G77" s="187"/>
      <c r="H77" s="187"/>
      <c r="I77" s="188"/>
      <c r="J77" s="187"/>
      <c r="K77" s="187"/>
      <c r="L77" s="59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189"/>
      <c r="C81" s="190"/>
      <c r="D81" s="190"/>
      <c r="E81" s="190"/>
      <c r="F81" s="190"/>
      <c r="G81" s="190"/>
      <c r="H81" s="190"/>
      <c r="I81" s="191"/>
      <c r="J81" s="190"/>
      <c r="K81" s="190"/>
      <c r="L81" s="59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174</v>
      </c>
      <c r="D82" s="36"/>
      <c r="E82" s="36"/>
      <c r="F82" s="36"/>
      <c r="G82" s="36"/>
      <c r="H82" s="36"/>
      <c r="I82" s="150"/>
      <c r="J82" s="36"/>
      <c r="K82" s="36"/>
      <c r="L82" s="59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6"/>
      <c r="D83" s="36"/>
      <c r="E83" s="36"/>
      <c r="F83" s="36"/>
      <c r="G83" s="36"/>
      <c r="H83" s="36"/>
      <c r="I83" s="150"/>
      <c r="J83" s="36"/>
      <c r="K83" s="36"/>
      <c r="L83" s="59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16</v>
      </c>
      <c r="D84" s="36"/>
      <c r="E84" s="36"/>
      <c r="F84" s="36"/>
      <c r="G84" s="36"/>
      <c r="H84" s="36"/>
      <c r="I84" s="150"/>
      <c r="J84" s="36"/>
      <c r="K84" s="36"/>
      <c r="L84" s="59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16.5" customHeight="1">
      <c r="A85" s="34"/>
      <c r="B85" s="35"/>
      <c r="C85" s="36"/>
      <c r="D85" s="36"/>
      <c r="E85" s="192" t="str">
        <f>E7</f>
        <v xml:space="preserve">Oprava kolejí a výhybek v uzlu Plzeň a na trati  Plzeň - Blatno</v>
      </c>
      <c r="F85" s="28"/>
      <c r="G85" s="28"/>
      <c r="H85" s="28"/>
      <c r="I85" s="150"/>
      <c r="J85" s="36"/>
      <c r="K85" s="36"/>
      <c r="L85" s="59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1" customFormat="1" ht="12" customHeight="1">
      <c r="B86" s="17"/>
      <c r="C86" s="28" t="s">
        <v>170</v>
      </c>
      <c r="D86" s="18"/>
      <c r="E86" s="18"/>
      <c r="F86" s="18"/>
      <c r="G86" s="18"/>
      <c r="H86" s="18"/>
      <c r="I86" s="142"/>
      <c r="J86" s="18"/>
      <c r="K86" s="18"/>
      <c r="L86" s="16"/>
    </row>
    <row r="87" s="2" customFormat="1" ht="16.5" customHeight="1">
      <c r="A87" s="34"/>
      <c r="B87" s="35"/>
      <c r="C87" s="36"/>
      <c r="D87" s="36"/>
      <c r="E87" s="192" t="s">
        <v>1706</v>
      </c>
      <c r="F87" s="36"/>
      <c r="G87" s="36"/>
      <c r="H87" s="36"/>
      <c r="I87" s="150"/>
      <c r="J87" s="36"/>
      <c r="K87" s="36"/>
      <c r="L87" s="59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12" customHeight="1">
      <c r="A88" s="34"/>
      <c r="B88" s="35"/>
      <c r="C88" s="28" t="s">
        <v>172</v>
      </c>
      <c r="D88" s="36"/>
      <c r="E88" s="36"/>
      <c r="F88" s="36"/>
      <c r="G88" s="36"/>
      <c r="H88" s="36"/>
      <c r="I88" s="150"/>
      <c r="J88" s="36"/>
      <c r="K88" s="36"/>
      <c r="L88" s="59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6.5" customHeight="1">
      <c r="A89" s="34"/>
      <c r="B89" s="35"/>
      <c r="C89" s="36"/>
      <c r="D89" s="36"/>
      <c r="E89" s="72" t="str">
        <f>E11</f>
        <v>SO 5.2 - Materiál objednatele</v>
      </c>
      <c r="F89" s="36"/>
      <c r="G89" s="36"/>
      <c r="H89" s="36"/>
      <c r="I89" s="150"/>
      <c r="J89" s="36"/>
      <c r="K89" s="36"/>
      <c r="L89" s="59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6"/>
      <c r="D90" s="36"/>
      <c r="E90" s="36"/>
      <c r="F90" s="36"/>
      <c r="G90" s="36"/>
      <c r="H90" s="36"/>
      <c r="I90" s="150"/>
      <c r="J90" s="36"/>
      <c r="K90" s="36"/>
      <c r="L90" s="59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2" customHeight="1">
      <c r="A91" s="34"/>
      <c r="B91" s="35"/>
      <c r="C91" s="28" t="s">
        <v>20</v>
      </c>
      <c r="D91" s="36"/>
      <c r="E91" s="36"/>
      <c r="F91" s="23" t="str">
        <f>F14</f>
        <v>TO Plzeň, TO Třemošná</v>
      </c>
      <c r="G91" s="36"/>
      <c r="H91" s="36"/>
      <c r="I91" s="152" t="s">
        <v>22</v>
      </c>
      <c r="J91" s="75" t="str">
        <f>IF(J14="","",J14)</f>
        <v>8. 1. 2020</v>
      </c>
      <c r="K91" s="36"/>
      <c r="L91" s="59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6.96" customHeight="1">
      <c r="A92" s="34"/>
      <c r="B92" s="35"/>
      <c r="C92" s="36"/>
      <c r="D92" s="36"/>
      <c r="E92" s="36"/>
      <c r="F92" s="36"/>
      <c r="G92" s="36"/>
      <c r="H92" s="36"/>
      <c r="I92" s="150"/>
      <c r="J92" s="36"/>
      <c r="K92" s="36"/>
      <c r="L92" s="59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5.15" customHeight="1">
      <c r="A93" s="34"/>
      <c r="B93" s="35"/>
      <c r="C93" s="28" t="s">
        <v>24</v>
      </c>
      <c r="D93" s="36"/>
      <c r="E93" s="36"/>
      <c r="F93" s="23" t="str">
        <f>E17</f>
        <v xml:space="preserve">Správa železnic s.o. -  OŘ Plzeň</v>
      </c>
      <c r="G93" s="36"/>
      <c r="H93" s="36"/>
      <c r="I93" s="152" t="s">
        <v>30</v>
      </c>
      <c r="J93" s="32" t="str">
        <f>E23</f>
        <v xml:space="preserve"> </v>
      </c>
      <c r="K93" s="36"/>
      <c r="L93" s="59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15.15" customHeight="1">
      <c r="A94" s="34"/>
      <c r="B94" s="35"/>
      <c r="C94" s="28" t="s">
        <v>28</v>
      </c>
      <c r="D94" s="36"/>
      <c r="E94" s="36"/>
      <c r="F94" s="23" t="str">
        <f>IF(E20="","",E20)</f>
        <v>Vyplň údaj</v>
      </c>
      <c r="G94" s="36"/>
      <c r="H94" s="36"/>
      <c r="I94" s="152" t="s">
        <v>33</v>
      </c>
      <c r="J94" s="32" t="str">
        <f>E26</f>
        <v>Jung</v>
      </c>
      <c r="K94" s="36"/>
      <c r="L94" s="59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6"/>
      <c r="D95" s="36"/>
      <c r="E95" s="36"/>
      <c r="F95" s="36"/>
      <c r="G95" s="36"/>
      <c r="H95" s="36"/>
      <c r="I95" s="150"/>
      <c r="J95" s="36"/>
      <c r="K95" s="36"/>
      <c r="L95" s="59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9.28" customHeight="1">
      <c r="A96" s="34"/>
      <c r="B96" s="35"/>
      <c r="C96" s="193" t="s">
        <v>175</v>
      </c>
      <c r="D96" s="194"/>
      <c r="E96" s="194"/>
      <c r="F96" s="194"/>
      <c r="G96" s="194"/>
      <c r="H96" s="194"/>
      <c r="I96" s="195"/>
      <c r="J96" s="196" t="s">
        <v>176</v>
      </c>
      <c r="K96" s="194"/>
      <c r="L96" s="59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="2" customFormat="1" ht="10.32" customHeight="1">
      <c r="A97" s="34"/>
      <c r="B97" s="35"/>
      <c r="C97" s="36"/>
      <c r="D97" s="36"/>
      <c r="E97" s="36"/>
      <c r="F97" s="36"/>
      <c r="G97" s="36"/>
      <c r="H97" s="36"/>
      <c r="I97" s="150"/>
      <c r="J97" s="36"/>
      <c r="K97" s="36"/>
      <c r="L97" s="59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="2" customFormat="1" ht="22.8" customHeight="1">
      <c r="A98" s="34"/>
      <c r="B98" s="35"/>
      <c r="C98" s="197" t="s">
        <v>177</v>
      </c>
      <c r="D98" s="36"/>
      <c r="E98" s="36"/>
      <c r="F98" s="36"/>
      <c r="G98" s="36"/>
      <c r="H98" s="36"/>
      <c r="I98" s="150"/>
      <c r="J98" s="106">
        <f>J120</f>
        <v>0</v>
      </c>
      <c r="K98" s="36"/>
      <c r="L98" s="59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U98" s="13" t="s">
        <v>178</v>
      </c>
    </row>
    <row r="99" s="2" customFormat="1" ht="21.84" customHeight="1">
      <c r="A99" s="34"/>
      <c r="B99" s="35"/>
      <c r="C99" s="36"/>
      <c r="D99" s="36"/>
      <c r="E99" s="36"/>
      <c r="F99" s="36"/>
      <c r="G99" s="36"/>
      <c r="H99" s="36"/>
      <c r="I99" s="150"/>
      <c r="J99" s="36"/>
      <c r="K99" s="36"/>
      <c r="L99" s="59"/>
      <c r="S99" s="34"/>
      <c r="T99" s="34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</row>
    <row r="100" s="2" customFormat="1" ht="6.96" customHeight="1">
      <c r="A100" s="34"/>
      <c r="B100" s="62"/>
      <c r="C100" s="63"/>
      <c r="D100" s="63"/>
      <c r="E100" s="63"/>
      <c r="F100" s="63"/>
      <c r="G100" s="63"/>
      <c r="H100" s="63"/>
      <c r="I100" s="188"/>
      <c r="J100" s="63"/>
      <c r="K100" s="63"/>
      <c r="L100" s="59"/>
      <c r="S100" s="34"/>
      <c r="T100" s="34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</row>
    <row r="104" s="2" customFormat="1" ht="6.96" customHeight="1">
      <c r="A104" s="34"/>
      <c r="B104" s="64"/>
      <c r="C104" s="65"/>
      <c r="D104" s="65"/>
      <c r="E104" s="65"/>
      <c r="F104" s="65"/>
      <c r="G104" s="65"/>
      <c r="H104" s="65"/>
      <c r="I104" s="191"/>
      <c r="J104" s="65"/>
      <c r="K104" s="65"/>
      <c r="L104" s="59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5" s="2" customFormat="1" ht="24.96" customHeight="1">
      <c r="A105" s="34"/>
      <c r="B105" s="35"/>
      <c r="C105" s="19" t="s">
        <v>179</v>
      </c>
      <c r="D105" s="36"/>
      <c r="E105" s="36"/>
      <c r="F105" s="36"/>
      <c r="G105" s="36"/>
      <c r="H105" s="36"/>
      <c r="I105" s="150"/>
      <c r="J105" s="36"/>
      <c r="K105" s="36"/>
      <c r="L105" s="59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="2" customFormat="1" ht="6.96" customHeight="1">
      <c r="A106" s="34"/>
      <c r="B106" s="35"/>
      <c r="C106" s="36"/>
      <c r="D106" s="36"/>
      <c r="E106" s="36"/>
      <c r="F106" s="36"/>
      <c r="G106" s="36"/>
      <c r="H106" s="36"/>
      <c r="I106" s="150"/>
      <c r="J106" s="36"/>
      <c r="K106" s="36"/>
      <c r="L106" s="59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="2" customFormat="1" ht="12" customHeight="1">
      <c r="A107" s="34"/>
      <c r="B107" s="35"/>
      <c r="C107" s="28" t="s">
        <v>16</v>
      </c>
      <c r="D107" s="36"/>
      <c r="E107" s="36"/>
      <c r="F107" s="36"/>
      <c r="G107" s="36"/>
      <c r="H107" s="36"/>
      <c r="I107" s="150"/>
      <c r="J107" s="36"/>
      <c r="K107" s="36"/>
      <c r="L107" s="59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="2" customFormat="1" ht="16.5" customHeight="1">
      <c r="A108" s="34"/>
      <c r="B108" s="35"/>
      <c r="C108" s="36"/>
      <c r="D108" s="36"/>
      <c r="E108" s="192" t="str">
        <f>E7</f>
        <v xml:space="preserve">Oprava kolejí a výhybek v uzlu Plzeň a na trati  Plzeň - Blatno</v>
      </c>
      <c r="F108" s="28"/>
      <c r="G108" s="28"/>
      <c r="H108" s="28"/>
      <c r="I108" s="150"/>
      <c r="J108" s="36"/>
      <c r="K108" s="36"/>
      <c r="L108" s="59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="1" customFormat="1" ht="12" customHeight="1">
      <c r="B109" s="17"/>
      <c r="C109" s="28" t="s">
        <v>170</v>
      </c>
      <c r="D109" s="18"/>
      <c r="E109" s="18"/>
      <c r="F109" s="18"/>
      <c r="G109" s="18"/>
      <c r="H109" s="18"/>
      <c r="I109" s="142"/>
      <c r="J109" s="18"/>
      <c r="K109" s="18"/>
      <c r="L109" s="16"/>
    </row>
    <row r="110" s="2" customFormat="1" ht="16.5" customHeight="1">
      <c r="A110" s="34"/>
      <c r="B110" s="35"/>
      <c r="C110" s="36"/>
      <c r="D110" s="36"/>
      <c r="E110" s="192" t="s">
        <v>1706</v>
      </c>
      <c r="F110" s="36"/>
      <c r="G110" s="36"/>
      <c r="H110" s="36"/>
      <c r="I110" s="150"/>
      <c r="J110" s="36"/>
      <c r="K110" s="36"/>
      <c r="L110" s="59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="2" customFormat="1" ht="12" customHeight="1">
      <c r="A111" s="34"/>
      <c r="B111" s="35"/>
      <c r="C111" s="28" t="s">
        <v>172</v>
      </c>
      <c r="D111" s="36"/>
      <c r="E111" s="36"/>
      <c r="F111" s="36"/>
      <c r="G111" s="36"/>
      <c r="H111" s="36"/>
      <c r="I111" s="150"/>
      <c r="J111" s="36"/>
      <c r="K111" s="36"/>
      <c r="L111" s="59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="2" customFormat="1" ht="16.5" customHeight="1">
      <c r="A112" s="34"/>
      <c r="B112" s="35"/>
      <c r="C112" s="36"/>
      <c r="D112" s="36"/>
      <c r="E112" s="72" t="str">
        <f>E11</f>
        <v>SO 5.2 - Materiál objednatele</v>
      </c>
      <c r="F112" s="36"/>
      <c r="G112" s="36"/>
      <c r="H112" s="36"/>
      <c r="I112" s="150"/>
      <c r="J112" s="36"/>
      <c r="K112" s="36"/>
      <c r="L112" s="59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="2" customFormat="1" ht="6.96" customHeight="1">
      <c r="A113" s="34"/>
      <c r="B113" s="35"/>
      <c r="C113" s="36"/>
      <c r="D113" s="36"/>
      <c r="E113" s="36"/>
      <c r="F113" s="36"/>
      <c r="G113" s="36"/>
      <c r="H113" s="36"/>
      <c r="I113" s="150"/>
      <c r="J113" s="36"/>
      <c r="K113" s="36"/>
      <c r="L113" s="59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12" customHeight="1">
      <c r="A114" s="34"/>
      <c r="B114" s="35"/>
      <c r="C114" s="28" t="s">
        <v>20</v>
      </c>
      <c r="D114" s="36"/>
      <c r="E114" s="36"/>
      <c r="F114" s="23" t="str">
        <f>F14</f>
        <v>TO Plzeň, TO Třemošná</v>
      </c>
      <c r="G114" s="36"/>
      <c r="H114" s="36"/>
      <c r="I114" s="152" t="s">
        <v>22</v>
      </c>
      <c r="J114" s="75" t="str">
        <f>IF(J14="","",J14)</f>
        <v>8. 1. 2020</v>
      </c>
      <c r="K114" s="36"/>
      <c r="L114" s="59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6.96" customHeight="1">
      <c r="A115" s="34"/>
      <c r="B115" s="35"/>
      <c r="C115" s="36"/>
      <c r="D115" s="36"/>
      <c r="E115" s="36"/>
      <c r="F115" s="36"/>
      <c r="G115" s="36"/>
      <c r="H115" s="36"/>
      <c r="I115" s="150"/>
      <c r="J115" s="36"/>
      <c r="K115" s="36"/>
      <c r="L115" s="59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2" customFormat="1" ht="15.15" customHeight="1">
      <c r="A116" s="34"/>
      <c r="B116" s="35"/>
      <c r="C116" s="28" t="s">
        <v>24</v>
      </c>
      <c r="D116" s="36"/>
      <c r="E116" s="36"/>
      <c r="F116" s="23" t="str">
        <f>E17</f>
        <v xml:space="preserve">Správa železnic s.o. -  OŘ Plzeň</v>
      </c>
      <c r="G116" s="36"/>
      <c r="H116" s="36"/>
      <c r="I116" s="152" t="s">
        <v>30</v>
      </c>
      <c r="J116" s="32" t="str">
        <f>E23</f>
        <v xml:space="preserve"> </v>
      </c>
      <c r="K116" s="36"/>
      <c r="L116" s="59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="2" customFormat="1" ht="15.15" customHeight="1">
      <c r="A117" s="34"/>
      <c r="B117" s="35"/>
      <c r="C117" s="28" t="s">
        <v>28</v>
      </c>
      <c r="D117" s="36"/>
      <c r="E117" s="36"/>
      <c r="F117" s="23" t="str">
        <f>IF(E20="","",E20)</f>
        <v>Vyplň údaj</v>
      </c>
      <c r="G117" s="36"/>
      <c r="H117" s="36"/>
      <c r="I117" s="152" t="s">
        <v>33</v>
      </c>
      <c r="J117" s="32" t="str">
        <f>E26</f>
        <v>Jung</v>
      </c>
      <c r="K117" s="36"/>
      <c r="L117" s="59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="2" customFormat="1" ht="10.32" customHeight="1">
      <c r="A118" s="34"/>
      <c r="B118" s="35"/>
      <c r="C118" s="36"/>
      <c r="D118" s="36"/>
      <c r="E118" s="36"/>
      <c r="F118" s="36"/>
      <c r="G118" s="36"/>
      <c r="H118" s="36"/>
      <c r="I118" s="150"/>
      <c r="J118" s="36"/>
      <c r="K118" s="36"/>
      <c r="L118" s="59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="9" customFormat="1" ht="29.28" customHeight="1">
      <c r="A119" s="198"/>
      <c r="B119" s="199"/>
      <c r="C119" s="200" t="s">
        <v>180</v>
      </c>
      <c r="D119" s="201" t="s">
        <v>61</v>
      </c>
      <c r="E119" s="201" t="s">
        <v>57</v>
      </c>
      <c r="F119" s="201" t="s">
        <v>58</v>
      </c>
      <c r="G119" s="201" t="s">
        <v>181</v>
      </c>
      <c r="H119" s="201" t="s">
        <v>182</v>
      </c>
      <c r="I119" s="202" t="s">
        <v>183</v>
      </c>
      <c r="J119" s="203" t="s">
        <v>176</v>
      </c>
      <c r="K119" s="204" t="s">
        <v>184</v>
      </c>
      <c r="L119" s="205"/>
      <c r="M119" s="96" t="s">
        <v>1</v>
      </c>
      <c r="N119" s="97" t="s">
        <v>40</v>
      </c>
      <c r="O119" s="97" t="s">
        <v>185</v>
      </c>
      <c r="P119" s="97" t="s">
        <v>186</v>
      </c>
      <c r="Q119" s="97" t="s">
        <v>187</v>
      </c>
      <c r="R119" s="97" t="s">
        <v>188</v>
      </c>
      <c r="S119" s="97" t="s">
        <v>189</v>
      </c>
      <c r="T119" s="98" t="s">
        <v>190</v>
      </c>
      <c r="U119" s="198"/>
      <c r="V119" s="198"/>
      <c r="W119" s="198"/>
      <c r="X119" s="198"/>
      <c r="Y119" s="198"/>
      <c r="Z119" s="198"/>
      <c r="AA119" s="198"/>
      <c r="AB119" s="198"/>
      <c r="AC119" s="198"/>
      <c r="AD119" s="198"/>
      <c r="AE119" s="198"/>
    </row>
    <row r="120" s="2" customFormat="1" ht="22.8" customHeight="1">
      <c r="A120" s="34"/>
      <c r="B120" s="35"/>
      <c r="C120" s="103" t="s">
        <v>191</v>
      </c>
      <c r="D120" s="36"/>
      <c r="E120" s="36"/>
      <c r="F120" s="36"/>
      <c r="G120" s="36"/>
      <c r="H120" s="36"/>
      <c r="I120" s="150"/>
      <c r="J120" s="206">
        <f>BK120</f>
        <v>0</v>
      </c>
      <c r="K120" s="36"/>
      <c r="L120" s="40"/>
      <c r="M120" s="99"/>
      <c r="N120" s="207"/>
      <c r="O120" s="100"/>
      <c r="P120" s="208">
        <f>SUM(P121:P148)</f>
        <v>0</v>
      </c>
      <c r="Q120" s="100"/>
      <c r="R120" s="208">
        <f>SUM(R121:R148)</f>
        <v>5.9145199999999996</v>
      </c>
      <c r="S120" s="100"/>
      <c r="T120" s="209">
        <f>SUM(T121:T148)</f>
        <v>0</v>
      </c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T120" s="13" t="s">
        <v>75</v>
      </c>
      <c r="AU120" s="13" t="s">
        <v>178</v>
      </c>
      <c r="BK120" s="210">
        <f>SUM(BK121:BK148)</f>
        <v>0</v>
      </c>
    </row>
    <row r="121" s="2" customFormat="1" ht="16.5" customHeight="1">
      <c r="A121" s="34"/>
      <c r="B121" s="35"/>
      <c r="C121" s="252" t="s">
        <v>83</v>
      </c>
      <c r="D121" s="252" t="s">
        <v>237</v>
      </c>
      <c r="E121" s="253" t="s">
        <v>724</v>
      </c>
      <c r="F121" s="254" t="s">
        <v>725</v>
      </c>
      <c r="G121" s="255" t="s">
        <v>195</v>
      </c>
      <c r="H121" s="256">
        <v>52</v>
      </c>
      <c r="I121" s="257"/>
      <c r="J121" s="258">
        <f>ROUND(I121*H121,2)</f>
        <v>0</v>
      </c>
      <c r="K121" s="259"/>
      <c r="L121" s="260"/>
      <c r="M121" s="261" t="s">
        <v>1</v>
      </c>
      <c r="N121" s="262" t="s">
        <v>41</v>
      </c>
      <c r="O121" s="87"/>
      <c r="P121" s="221">
        <f>O121*H121</f>
        <v>0</v>
      </c>
      <c r="Q121" s="221">
        <v>0.049390000000000003</v>
      </c>
      <c r="R121" s="221">
        <f>Q121*H121</f>
        <v>2.5682800000000001</v>
      </c>
      <c r="S121" s="221">
        <v>0</v>
      </c>
      <c r="T121" s="222">
        <f>S121*H121</f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R121" s="223" t="s">
        <v>243</v>
      </c>
      <c r="AT121" s="223" t="s">
        <v>237</v>
      </c>
      <c r="AU121" s="223" t="s">
        <v>76</v>
      </c>
      <c r="AY121" s="13" t="s">
        <v>197</v>
      </c>
      <c r="BE121" s="224">
        <f>IF(N121="základní",J121,0)</f>
        <v>0</v>
      </c>
      <c r="BF121" s="224">
        <f>IF(N121="snížená",J121,0)</f>
        <v>0</v>
      </c>
      <c r="BG121" s="224">
        <f>IF(N121="zákl. přenesená",J121,0)</f>
        <v>0</v>
      </c>
      <c r="BH121" s="224">
        <f>IF(N121="sníž. přenesená",J121,0)</f>
        <v>0</v>
      </c>
      <c r="BI121" s="224">
        <f>IF(N121="nulová",J121,0)</f>
        <v>0</v>
      </c>
      <c r="BJ121" s="13" t="s">
        <v>83</v>
      </c>
      <c r="BK121" s="224">
        <f>ROUND(I121*H121,2)</f>
        <v>0</v>
      </c>
      <c r="BL121" s="13" t="s">
        <v>196</v>
      </c>
      <c r="BM121" s="223" t="s">
        <v>1770</v>
      </c>
    </row>
    <row r="122" s="2" customFormat="1">
      <c r="A122" s="34"/>
      <c r="B122" s="35"/>
      <c r="C122" s="36"/>
      <c r="D122" s="225" t="s">
        <v>199</v>
      </c>
      <c r="E122" s="36"/>
      <c r="F122" s="226" t="s">
        <v>725</v>
      </c>
      <c r="G122" s="36"/>
      <c r="H122" s="36"/>
      <c r="I122" s="150"/>
      <c r="J122" s="36"/>
      <c r="K122" s="36"/>
      <c r="L122" s="40"/>
      <c r="M122" s="227"/>
      <c r="N122" s="228"/>
      <c r="O122" s="87"/>
      <c r="P122" s="87"/>
      <c r="Q122" s="87"/>
      <c r="R122" s="87"/>
      <c r="S122" s="87"/>
      <c r="T122" s="88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T122" s="13" t="s">
        <v>199</v>
      </c>
      <c r="AU122" s="13" t="s">
        <v>76</v>
      </c>
    </row>
    <row r="123" s="2" customFormat="1" ht="16.5" customHeight="1">
      <c r="A123" s="34"/>
      <c r="B123" s="35"/>
      <c r="C123" s="252" t="s">
        <v>85</v>
      </c>
      <c r="D123" s="252" t="s">
        <v>237</v>
      </c>
      <c r="E123" s="253" t="s">
        <v>1771</v>
      </c>
      <c r="F123" s="254" t="s">
        <v>1772</v>
      </c>
      <c r="G123" s="255" t="s">
        <v>209</v>
      </c>
      <c r="H123" s="256">
        <v>1</v>
      </c>
      <c r="I123" s="257"/>
      <c r="J123" s="258">
        <f>ROUND(I123*H123,2)</f>
        <v>0</v>
      </c>
      <c r="K123" s="259"/>
      <c r="L123" s="260"/>
      <c r="M123" s="261" t="s">
        <v>1</v>
      </c>
      <c r="N123" s="262" t="s">
        <v>41</v>
      </c>
      <c r="O123" s="87"/>
      <c r="P123" s="221">
        <f>O123*H123</f>
        <v>0</v>
      </c>
      <c r="Q123" s="221">
        <v>0.52500000000000002</v>
      </c>
      <c r="R123" s="221">
        <f>Q123*H123</f>
        <v>0.52500000000000002</v>
      </c>
      <c r="S123" s="221">
        <v>0</v>
      </c>
      <c r="T123" s="222">
        <f>S123*H123</f>
        <v>0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R123" s="223" t="s">
        <v>243</v>
      </c>
      <c r="AT123" s="223" t="s">
        <v>237</v>
      </c>
      <c r="AU123" s="223" t="s">
        <v>76</v>
      </c>
      <c r="AY123" s="13" t="s">
        <v>197</v>
      </c>
      <c r="BE123" s="224">
        <f>IF(N123="základní",J123,0)</f>
        <v>0</v>
      </c>
      <c r="BF123" s="224">
        <f>IF(N123="snížená",J123,0)</f>
        <v>0</v>
      </c>
      <c r="BG123" s="224">
        <f>IF(N123="zákl. přenesená",J123,0)</f>
        <v>0</v>
      </c>
      <c r="BH123" s="224">
        <f>IF(N123="sníž. přenesená",J123,0)</f>
        <v>0</v>
      </c>
      <c r="BI123" s="224">
        <f>IF(N123="nulová",J123,0)</f>
        <v>0</v>
      </c>
      <c r="BJ123" s="13" t="s">
        <v>83</v>
      </c>
      <c r="BK123" s="224">
        <f>ROUND(I123*H123,2)</f>
        <v>0</v>
      </c>
      <c r="BL123" s="13" t="s">
        <v>196</v>
      </c>
      <c r="BM123" s="223" t="s">
        <v>1773</v>
      </c>
    </row>
    <row r="124" s="2" customFormat="1">
      <c r="A124" s="34"/>
      <c r="B124" s="35"/>
      <c r="C124" s="36"/>
      <c r="D124" s="225" t="s">
        <v>199</v>
      </c>
      <c r="E124" s="36"/>
      <c r="F124" s="226" t="s">
        <v>1772</v>
      </c>
      <c r="G124" s="36"/>
      <c r="H124" s="36"/>
      <c r="I124" s="150"/>
      <c r="J124" s="36"/>
      <c r="K124" s="36"/>
      <c r="L124" s="40"/>
      <c r="M124" s="227"/>
      <c r="N124" s="228"/>
      <c r="O124" s="87"/>
      <c r="P124" s="87"/>
      <c r="Q124" s="87"/>
      <c r="R124" s="87"/>
      <c r="S124" s="87"/>
      <c r="T124" s="88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T124" s="13" t="s">
        <v>199</v>
      </c>
      <c r="AU124" s="13" t="s">
        <v>76</v>
      </c>
    </row>
    <row r="125" s="2" customFormat="1" ht="16.5" customHeight="1">
      <c r="A125" s="34"/>
      <c r="B125" s="35"/>
      <c r="C125" s="252" t="s">
        <v>214</v>
      </c>
      <c r="D125" s="252" t="s">
        <v>237</v>
      </c>
      <c r="E125" s="253" t="s">
        <v>1774</v>
      </c>
      <c r="F125" s="254" t="s">
        <v>1775</v>
      </c>
      <c r="G125" s="255" t="s">
        <v>209</v>
      </c>
      <c r="H125" s="256">
        <v>1</v>
      </c>
      <c r="I125" s="257"/>
      <c r="J125" s="258">
        <f>ROUND(I125*H125,2)</f>
        <v>0</v>
      </c>
      <c r="K125" s="259"/>
      <c r="L125" s="260"/>
      <c r="M125" s="261" t="s">
        <v>1</v>
      </c>
      <c r="N125" s="262" t="s">
        <v>41</v>
      </c>
      <c r="O125" s="87"/>
      <c r="P125" s="221">
        <f>O125*H125</f>
        <v>0</v>
      </c>
      <c r="Q125" s="221">
        <v>0.52500000000000002</v>
      </c>
      <c r="R125" s="221">
        <f>Q125*H125</f>
        <v>0.52500000000000002</v>
      </c>
      <c r="S125" s="221">
        <v>0</v>
      </c>
      <c r="T125" s="222">
        <f>S125*H125</f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223" t="s">
        <v>243</v>
      </c>
      <c r="AT125" s="223" t="s">
        <v>237</v>
      </c>
      <c r="AU125" s="223" t="s">
        <v>76</v>
      </c>
      <c r="AY125" s="13" t="s">
        <v>197</v>
      </c>
      <c r="BE125" s="224">
        <f>IF(N125="základní",J125,0)</f>
        <v>0</v>
      </c>
      <c r="BF125" s="224">
        <f>IF(N125="snížená",J125,0)</f>
        <v>0</v>
      </c>
      <c r="BG125" s="224">
        <f>IF(N125="zákl. přenesená",J125,0)</f>
        <v>0</v>
      </c>
      <c r="BH125" s="224">
        <f>IF(N125="sníž. přenesená",J125,0)</f>
        <v>0</v>
      </c>
      <c r="BI125" s="224">
        <f>IF(N125="nulová",J125,0)</f>
        <v>0</v>
      </c>
      <c r="BJ125" s="13" t="s">
        <v>83</v>
      </c>
      <c r="BK125" s="224">
        <f>ROUND(I125*H125,2)</f>
        <v>0</v>
      </c>
      <c r="BL125" s="13" t="s">
        <v>196</v>
      </c>
      <c r="BM125" s="223" t="s">
        <v>1776</v>
      </c>
    </row>
    <row r="126" s="2" customFormat="1">
      <c r="A126" s="34"/>
      <c r="B126" s="35"/>
      <c r="C126" s="36"/>
      <c r="D126" s="225" t="s">
        <v>199</v>
      </c>
      <c r="E126" s="36"/>
      <c r="F126" s="226" t="s">
        <v>1775</v>
      </c>
      <c r="G126" s="36"/>
      <c r="H126" s="36"/>
      <c r="I126" s="150"/>
      <c r="J126" s="36"/>
      <c r="K126" s="36"/>
      <c r="L126" s="40"/>
      <c r="M126" s="227"/>
      <c r="N126" s="228"/>
      <c r="O126" s="87"/>
      <c r="P126" s="87"/>
      <c r="Q126" s="87"/>
      <c r="R126" s="87"/>
      <c r="S126" s="87"/>
      <c r="T126" s="88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T126" s="13" t="s">
        <v>199</v>
      </c>
      <c r="AU126" s="13" t="s">
        <v>76</v>
      </c>
    </row>
    <row r="127" s="2" customFormat="1" ht="16.5" customHeight="1">
      <c r="A127" s="34"/>
      <c r="B127" s="35"/>
      <c r="C127" s="252" t="s">
        <v>196</v>
      </c>
      <c r="D127" s="252" t="s">
        <v>237</v>
      </c>
      <c r="E127" s="253" t="s">
        <v>1777</v>
      </c>
      <c r="F127" s="254" t="s">
        <v>1778</v>
      </c>
      <c r="G127" s="255" t="s">
        <v>209</v>
      </c>
      <c r="H127" s="256">
        <v>1</v>
      </c>
      <c r="I127" s="257"/>
      <c r="J127" s="258">
        <f>ROUND(I127*H127,2)</f>
        <v>0</v>
      </c>
      <c r="K127" s="259"/>
      <c r="L127" s="260"/>
      <c r="M127" s="261" t="s">
        <v>1</v>
      </c>
      <c r="N127" s="262" t="s">
        <v>41</v>
      </c>
      <c r="O127" s="87"/>
      <c r="P127" s="221">
        <f>O127*H127</f>
        <v>0</v>
      </c>
      <c r="Q127" s="221">
        <v>0.64473000000000003</v>
      </c>
      <c r="R127" s="221">
        <f>Q127*H127</f>
        <v>0.64473000000000003</v>
      </c>
      <c r="S127" s="221">
        <v>0</v>
      </c>
      <c r="T127" s="222">
        <f>S127*H127</f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223" t="s">
        <v>243</v>
      </c>
      <c r="AT127" s="223" t="s">
        <v>237</v>
      </c>
      <c r="AU127" s="223" t="s">
        <v>76</v>
      </c>
      <c r="AY127" s="13" t="s">
        <v>197</v>
      </c>
      <c r="BE127" s="224">
        <f>IF(N127="základní",J127,0)</f>
        <v>0</v>
      </c>
      <c r="BF127" s="224">
        <f>IF(N127="snížená",J127,0)</f>
        <v>0</v>
      </c>
      <c r="BG127" s="224">
        <f>IF(N127="zákl. přenesená",J127,0)</f>
        <v>0</v>
      </c>
      <c r="BH127" s="224">
        <f>IF(N127="sníž. přenesená",J127,0)</f>
        <v>0</v>
      </c>
      <c r="BI127" s="224">
        <f>IF(N127="nulová",J127,0)</f>
        <v>0</v>
      </c>
      <c r="BJ127" s="13" t="s">
        <v>83</v>
      </c>
      <c r="BK127" s="224">
        <f>ROUND(I127*H127,2)</f>
        <v>0</v>
      </c>
      <c r="BL127" s="13" t="s">
        <v>196</v>
      </c>
      <c r="BM127" s="223" t="s">
        <v>1779</v>
      </c>
    </row>
    <row r="128" s="2" customFormat="1">
      <c r="A128" s="34"/>
      <c r="B128" s="35"/>
      <c r="C128" s="36"/>
      <c r="D128" s="225" t="s">
        <v>199</v>
      </c>
      <c r="E128" s="36"/>
      <c r="F128" s="226" t="s">
        <v>1778</v>
      </c>
      <c r="G128" s="36"/>
      <c r="H128" s="36"/>
      <c r="I128" s="150"/>
      <c r="J128" s="36"/>
      <c r="K128" s="36"/>
      <c r="L128" s="40"/>
      <c r="M128" s="227"/>
      <c r="N128" s="228"/>
      <c r="O128" s="87"/>
      <c r="P128" s="87"/>
      <c r="Q128" s="87"/>
      <c r="R128" s="87"/>
      <c r="S128" s="87"/>
      <c r="T128" s="88"/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T128" s="13" t="s">
        <v>199</v>
      </c>
      <c r="AU128" s="13" t="s">
        <v>76</v>
      </c>
    </row>
    <row r="129" s="2" customFormat="1" ht="16.5" customHeight="1">
      <c r="A129" s="34"/>
      <c r="B129" s="35"/>
      <c r="C129" s="252" t="s">
        <v>224</v>
      </c>
      <c r="D129" s="252" t="s">
        <v>237</v>
      </c>
      <c r="E129" s="253" t="s">
        <v>1780</v>
      </c>
      <c r="F129" s="254" t="s">
        <v>1781</v>
      </c>
      <c r="G129" s="255" t="s">
        <v>209</v>
      </c>
      <c r="H129" s="256">
        <v>1</v>
      </c>
      <c r="I129" s="257"/>
      <c r="J129" s="258">
        <f>ROUND(I129*H129,2)</f>
        <v>0</v>
      </c>
      <c r="K129" s="259"/>
      <c r="L129" s="260"/>
      <c r="M129" s="261" t="s">
        <v>1</v>
      </c>
      <c r="N129" s="262" t="s">
        <v>41</v>
      </c>
      <c r="O129" s="87"/>
      <c r="P129" s="221">
        <f>O129*H129</f>
        <v>0</v>
      </c>
      <c r="Q129" s="221">
        <v>0.64473000000000003</v>
      </c>
      <c r="R129" s="221">
        <f>Q129*H129</f>
        <v>0.64473000000000003</v>
      </c>
      <c r="S129" s="221">
        <v>0</v>
      </c>
      <c r="T129" s="222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223" t="s">
        <v>243</v>
      </c>
      <c r="AT129" s="223" t="s">
        <v>237</v>
      </c>
      <c r="AU129" s="223" t="s">
        <v>76</v>
      </c>
      <c r="AY129" s="13" t="s">
        <v>197</v>
      </c>
      <c r="BE129" s="224">
        <f>IF(N129="základní",J129,0)</f>
        <v>0</v>
      </c>
      <c r="BF129" s="224">
        <f>IF(N129="snížená",J129,0)</f>
        <v>0</v>
      </c>
      <c r="BG129" s="224">
        <f>IF(N129="zákl. přenesená",J129,0)</f>
        <v>0</v>
      </c>
      <c r="BH129" s="224">
        <f>IF(N129="sníž. přenesená",J129,0)</f>
        <v>0</v>
      </c>
      <c r="BI129" s="224">
        <f>IF(N129="nulová",J129,0)</f>
        <v>0</v>
      </c>
      <c r="BJ129" s="13" t="s">
        <v>83</v>
      </c>
      <c r="BK129" s="224">
        <f>ROUND(I129*H129,2)</f>
        <v>0</v>
      </c>
      <c r="BL129" s="13" t="s">
        <v>196</v>
      </c>
      <c r="BM129" s="223" t="s">
        <v>1782</v>
      </c>
    </row>
    <row r="130" s="2" customFormat="1">
      <c r="A130" s="34"/>
      <c r="B130" s="35"/>
      <c r="C130" s="36"/>
      <c r="D130" s="225" t="s">
        <v>199</v>
      </c>
      <c r="E130" s="36"/>
      <c r="F130" s="226" t="s">
        <v>1781</v>
      </c>
      <c r="G130" s="36"/>
      <c r="H130" s="36"/>
      <c r="I130" s="150"/>
      <c r="J130" s="36"/>
      <c r="K130" s="36"/>
      <c r="L130" s="40"/>
      <c r="M130" s="227"/>
      <c r="N130" s="228"/>
      <c r="O130" s="87"/>
      <c r="P130" s="87"/>
      <c r="Q130" s="87"/>
      <c r="R130" s="87"/>
      <c r="S130" s="87"/>
      <c r="T130" s="88"/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T130" s="13" t="s">
        <v>199</v>
      </c>
      <c r="AU130" s="13" t="s">
        <v>76</v>
      </c>
    </row>
    <row r="131" s="2" customFormat="1" ht="16.5" customHeight="1">
      <c r="A131" s="34"/>
      <c r="B131" s="35"/>
      <c r="C131" s="252" t="s">
        <v>229</v>
      </c>
      <c r="D131" s="252" t="s">
        <v>237</v>
      </c>
      <c r="E131" s="253" t="s">
        <v>1783</v>
      </c>
      <c r="F131" s="254" t="s">
        <v>1784</v>
      </c>
      <c r="G131" s="255" t="s">
        <v>209</v>
      </c>
      <c r="H131" s="256">
        <v>1</v>
      </c>
      <c r="I131" s="257"/>
      <c r="J131" s="258">
        <f>ROUND(I131*H131,2)</f>
        <v>0</v>
      </c>
      <c r="K131" s="259"/>
      <c r="L131" s="260"/>
      <c r="M131" s="261" t="s">
        <v>1</v>
      </c>
      <c r="N131" s="262" t="s">
        <v>41</v>
      </c>
      <c r="O131" s="87"/>
      <c r="P131" s="221">
        <f>O131*H131</f>
        <v>0</v>
      </c>
      <c r="Q131" s="221">
        <v>1.00678</v>
      </c>
      <c r="R131" s="221">
        <f>Q131*H131</f>
        <v>1.00678</v>
      </c>
      <c r="S131" s="221">
        <v>0</v>
      </c>
      <c r="T131" s="222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223" t="s">
        <v>243</v>
      </c>
      <c r="AT131" s="223" t="s">
        <v>237</v>
      </c>
      <c r="AU131" s="223" t="s">
        <v>76</v>
      </c>
      <c r="AY131" s="13" t="s">
        <v>197</v>
      </c>
      <c r="BE131" s="224">
        <f>IF(N131="základní",J131,0)</f>
        <v>0</v>
      </c>
      <c r="BF131" s="224">
        <f>IF(N131="snížená",J131,0)</f>
        <v>0</v>
      </c>
      <c r="BG131" s="224">
        <f>IF(N131="zákl. přenesená",J131,0)</f>
        <v>0</v>
      </c>
      <c r="BH131" s="224">
        <f>IF(N131="sníž. přenesená",J131,0)</f>
        <v>0</v>
      </c>
      <c r="BI131" s="224">
        <f>IF(N131="nulová",J131,0)</f>
        <v>0</v>
      </c>
      <c r="BJ131" s="13" t="s">
        <v>83</v>
      </c>
      <c r="BK131" s="224">
        <f>ROUND(I131*H131,2)</f>
        <v>0</v>
      </c>
      <c r="BL131" s="13" t="s">
        <v>196</v>
      </c>
      <c r="BM131" s="223" t="s">
        <v>1785</v>
      </c>
    </row>
    <row r="132" s="2" customFormat="1">
      <c r="A132" s="34"/>
      <c r="B132" s="35"/>
      <c r="C132" s="36"/>
      <c r="D132" s="225" t="s">
        <v>199</v>
      </c>
      <c r="E132" s="36"/>
      <c r="F132" s="226" t="s">
        <v>1784</v>
      </c>
      <c r="G132" s="36"/>
      <c r="H132" s="36"/>
      <c r="I132" s="150"/>
      <c r="J132" s="36"/>
      <c r="K132" s="36"/>
      <c r="L132" s="40"/>
      <c r="M132" s="227"/>
      <c r="N132" s="228"/>
      <c r="O132" s="87"/>
      <c r="P132" s="87"/>
      <c r="Q132" s="87"/>
      <c r="R132" s="87"/>
      <c r="S132" s="87"/>
      <c r="T132" s="88"/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T132" s="13" t="s">
        <v>199</v>
      </c>
      <c r="AU132" s="13" t="s">
        <v>76</v>
      </c>
    </row>
    <row r="133" s="2" customFormat="1" ht="21.75" customHeight="1">
      <c r="A133" s="34"/>
      <c r="B133" s="35"/>
      <c r="C133" s="252" t="s">
        <v>236</v>
      </c>
      <c r="D133" s="252" t="s">
        <v>237</v>
      </c>
      <c r="E133" s="253" t="s">
        <v>908</v>
      </c>
      <c r="F133" s="254" t="s">
        <v>909</v>
      </c>
      <c r="G133" s="255" t="s">
        <v>209</v>
      </c>
      <c r="H133" s="256">
        <v>1</v>
      </c>
      <c r="I133" s="257"/>
      <c r="J133" s="258">
        <f>ROUND(I133*H133,2)</f>
        <v>0</v>
      </c>
      <c r="K133" s="259"/>
      <c r="L133" s="260"/>
      <c r="M133" s="261" t="s">
        <v>1</v>
      </c>
      <c r="N133" s="262" t="s">
        <v>41</v>
      </c>
      <c r="O133" s="87"/>
      <c r="P133" s="221">
        <f>O133*H133</f>
        <v>0</v>
      </c>
      <c r="Q133" s="221">
        <v>0</v>
      </c>
      <c r="R133" s="221">
        <f>Q133*H133</f>
        <v>0</v>
      </c>
      <c r="S133" s="221">
        <v>0</v>
      </c>
      <c r="T133" s="222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223" t="s">
        <v>243</v>
      </c>
      <c r="AT133" s="223" t="s">
        <v>237</v>
      </c>
      <c r="AU133" s="223" t="s">
        <v>76</v>
      </c>
      <c r="AY133" s="13" t="s">
        <v>197</v>
      </c>
      <c r="BE133" s="224">
        <f>IF(N133="základní",J133,0)</f>
        <v>0</v>
      </c>
      <c r="BF133" s="224">
        <f>IF(N133="snížená",J133,0)</f>
        <v>0</v>
      </c>
      <c r="BG133" s="224">
        <f>IF(N133="zákl. přenesená",J133,0)</f>
        <v>0</v>
      </c>
      <c r="BH133" s="224">
        <f>IF(N133="sníž. přenesená",J133,0)</f>
        <v>0</v>
      </c>
      <c r="BI133" s="224">
        <f>IF(N133="nulová",J133,0)</f>
        <v>0</v>
      </c>
      <c r="BJ133" s="13" t="s">
        <v>83</v>
      </c>
      <c r="BK133" s="224">
        <f>ROUND(I133*H133,2)</f>
        <v>0</v>
      </c>
      <c r="BL133" s="13" t="s">
        <v>196</v>
      </c>
      <c r="BM133" s="223" t="s">
        <v>1786</v>
      </c>
    </row>
    <row r="134" s="2" customFormat="1">
      <c r="A134" s="34"/>
      <c r="B134" s="35"/>
      <c r="C134" s="36"/>
      <c r="D134" s="225" t="s">
        <v>199</v>
      </c>
      <c r="E134" s="36"/>
      <c r="F134" s="226" t="s">
        <v>909</v>
      </c>
      <c r="G134" s="36"/>
      <c r="H134" s="36"/>
      <c r="I134" s="150"/>
      <c r="J134" s="36"/>
      <c r="K134" s="36"/>
      <c r="L134" s="40"/>
      <c r="M134" s="227"/>
      <c r="N134" s="228"/>
      <c r="O134" s="87"/>
      <c r="P134" s="87"/>
      <c r="Q134" s="87"/>
      <c r="R134" s="87"/>
      <c r="S134" s="87"/>
      <c r="T134" s="88"/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T134" s="13" t="s">
        <v>199</v>
      </c>
      <c r="AU134" s="13" t="s">
        <v>76</v>
      </c>
    </row>
    <row r="135" s="2" customFormat="1" ht="21.75" customHeight="1">
      <c r="A135" s="34"/>
      <c r="B135" s="35"/>
      <c r="C135" s="252" t="s">
        <v>243</v>
      </c>
      <c r="D135" s="252" t="s">
        <v>237</v>
      </c>
      <c r="E135" s="253" t="s">
        <v>905</v>
      </c>
      <c r="F135" s="254" t="s">
        <v>906</v>
      </c>
      <c r="G135" s="255" t="s">
        <v>209</v>
      </c>
      <c r="H135" s="256">
        <v>2</v>
      </c>
      <c r="I135" s="257"/>
      <c r="J135" s="258">
        <f>ROUND(I135*H135,2)</f>
        <v>0</v>
      </c>
      <c r="K135" s="259"/>
      <c r="L135" s="260"/>
      <c r="M135" s="261" t="s">
        <v>1</v>
      </c>
      <c r="N135" s="262" t="s">
        <v>41</v>
      </c>
      <c r="O135" s="87"/>
      <c r="P135" s="221">
        <f>O135*H135</f>
        <v>0</v>
      </c>
      <c r="Q135" s="221">
        <v>0</v>
      </c>
      <c r="R135" s="221">
        <f>Q135*H135</f>
        <v>0</v>
      </c>
      <c r="S135" s="221">
        <v>0</v>
      </c>
      <c r="T135" s="222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223" t="s">
        <v>243</v>
      </c>
      <c r="AT135" s="223" t="s">
        <v>237</v>
      </c>
      <c r="AU135" s="223" t="s">
        <v>76</v>
      </c>
      <c r="AY135" s="13" t="s">
        <v>197</v>
      </c>
      <c r="BE135" s="224">
        <f>IF(N135="základní",J135,0)</f>
        <v>0</v>
      </c>
      <c r="BF135" s="224">
        <f>IF(N135="snížená",J135,0)</f>
        <v>0</v>
      </c>
      <c r="BG135" s="224">
        <f>IF(N135="zákl. přenesená",J135,0)</f>
        <v>0</v>
      </c>
      <c r="BH135" s="224">
        <f>IF(N135="sníž. přenesená",J135,0)</f>
        <v>0</v>
      </c>
      <c r="BI135" s="224">
        <f>IF(N135="nulová",J135,0)</f>
        <v>0</v>
      </c>
      <c r="BJ135" s="13" t="s">
        <v>83</v>
      </c>
      <c r="BK135" s="224">
        <f>ROUND(I135*H135,2)</f>
        <v>0</v>
      </c>
      <c r="BL135" s="13" t="s">
        <v>196</v>
      </c>
      <c r="BM135" s="223" t="s">
        <v>1787</v>
      </c>
    </row>
    <row r="136" s="2" customFormat="1">
      <c r="A136" s="34"/>
      <c r="B136" s="35"/>
      <c r="C136" s="36"/>
      <c r="D136" s="225" t="s">
        <v>199</v>
      </c>
      <c r="E136" s="36"/>
      <c r="F136" s="226" t="s">
        <v>906</v>
      </c>
      <c r="G136" s="36"/>
      <c r="H136" s="36"/>
      <c r="I136" s="150"/>
      <c r="J136" s="36"/>
      <c r="K136" s="36"/>
      <c r="L136" s="40"/>
      <c r="M136" s="227"/>
      <c r="N136" s="228"/>
      <c r="O136" s="87"/>
      <c r="P136" s="87"/>
      <c r="Q136" s="87"/>
      <c r="R136" s="87"/>
      <c r="S136" s="87"/>
      <c r="T136" s="88"/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T136" s="13" t="s">
        <v>199</v>
      </c>
      <c r="AU136" s="13" t="s">
        <v>76</v>
      </c>
    </row>
    <row r="137" s="2" customFormat="1" ht="21.75" customHeight="1">
      <c r="A137" s="34"/>
      <c r="B137" s="35"/>
      <c r="C137" s="252" t="s">
        <v>247</v>
      </c>
      <c r="D137" s="252" t="s">
        <v>237</v>
      </c>
      <c r="E137" s="253" t="s">
        <v>899</v>
      </c>
      <c r="F137" s="254" t="s">
        <v>900</v>
      </c>
      <c r="G137" s="255" t="s">
        <v>209</v>
      </c>
      <c r="H137" s="256">
        <v>1</v>
      </c>
      <c r="I137" s="257"/>
      <c r="J137" s="258">
        <f>ROUND(I137*H137,2)</f>
        <v>0</v>
      </c>
      <c r="K137" s="259"/>
      <c r="L137" s="260"/>
      <c r="M137" s="261" t="s">
        <v>1</v>
      </c>
      <c r="N137" s="262" t="s">
        <v>41</v>
      </c>
      <c r="O137" s="87"/>
      <c r="P137" s="221">
        <f>O137*H137</f>
        <v>0</v>
      </c>
      <c r="Q137" s="221">
        <v>0</v>
      </c>
      <c r="R137" s="221">
        <f>Q137*H137</f>
        <v>0</v>
      </c>
      <c r="S137" s="221">
        <v>0</v>
      </c>
      <c r="T137" s="222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223" t="s">
        <v>243</v>
      </c>
      <c r="AT137" s="223" t="s">
        <v>237</v>
      </c>
      <c r="AU137" s="223" t="s">
        <v>76</v>
      </c>
      <c r="AY137" s="13" t="s">
        <v>197</v>
      </c>
      <c r="BE137" s="224">
        <f>IF(N137="základní",J137,0)</f>
        <v>0</v>
      </c>
      <c r="BF137" s="224">
        <f>IF(N137="snížená",J137,0)</f>
        <v>0</v>
      </c>
      <c r="BG137" s="224">
        <f>IF(N137="zákl. přenesená",J137,0)</f>
        <v>0</v>
      </c>
      <c r="BH137" s="224">
        <f>IF(N137="sníž. přenesená",J137,0)</f>
        <v>0</v>
      </c>
      <c r="BI137" s="224">
        <f>IF(N137="nulová",J137,0)</f>
        <v>0</v>
      </c>
      <c r="BJ137" s="13" t="s">
        <v>83</v>
      </c>
      <c r="BK137" s="224">
        <f>ROUND(I137*H137,2)</f>
        <v>0</v>
      </c>
      <c r="BL137" s="13" t="s">
        <v>196</v>
      </c>
      <c r="BM137" s="223" t="s">
        <v>1788</v>
      </c>
    </row>
    <row r="138" s="2" customFormat="1">
      <c r="A138" s="34"/>
      <c r="B138" s="35"/>
      <c r="C138" s="36"/>
      <c r="D138" s="225" t="s">
        <v>199</v>
      </c>
      <c r="E138" s="36"/>
      <c r="F138" s="226" t="s">
        <v>900</v>
      </c>
      <c r="G138" s="36"/>
      <c r="H138" s="36"/>
      <c r="I138" s="150"/>
      <c r="J138" s="36"/>
      <c r="K138" s="36"/>
      <c r="L138" s="40"/>
      <c r="M138" s="227"/>
      <c r="N138" s="228"/>
      <c r="O138" s="87"/>
      <c r="P138" s="87"/>
      <c r="Q138" s="87"/>
      <c r="R138" s="87"/>
      <c r="S138" s="87"/>
      <c r="T138" s="88"/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T138" s="13" t="s">
        <v>199</v>
      </c>
      <c r="AU138" s="13" t="s">
        <v>76</v>
      </c>
    </row>
    <row r="139" s="2" customFormat="1" ht="21.75" customHeight="1">
      <c r="A139" s="34"/>
      <c r="B139" s="35"/>
      <c r="C139" s="252" t="s">
        <v>253</v>
      </c>
      <c r="D139" s="252" t="s">
        <v>237</v>
      </c>
      <c r="E139" s="253" t="s">
        <v>902</v>
      </c>
      <c r="F139" s="254" t="s">
        <v>903</v>
      </c>
      <c r="G139" s="255" t="s">
        <v>209</v>
      </c>
      <c r="H139" s="256">
        <v>1</v>
      </c>
      <c r="I139" s="257"/>
      <c r="J139" s="258">
        <f>ROUND(I139*H139,2)</f>
        <v>0</v>
      </c>
      <c r="K139" s="259"/>
      <c r="L139" s="260"/>
      <c r="M139" s="261" t="s">
        <v>1</v>
      </c>
      <c r="N139" s="262" t="s">
        <v>41</v>
      </c>
      <c r="O139" s="87"/>
      <c r="P139" s="221">
        <f>O139*H139</f>
        <v>0</v>
      </c>
      <c r="Q139" s="221">
        <v>0</v>
      </c>
      <c r="R139" s="221">
        <f>Q139*H139</f>
        <v>0</v>
      </c>
      <c r="S139" s="221">
        <v>0</v>
      </c>
      <c r="T139" s="222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223" t="s">
        <v>243</v>
      </c>
      <c r="AT139" s="223" t="s">
        <v>237</v>
      </c>
      <c r="AU139" s="223" t="s">
        <v>76</v>
      </c>
      <c r="AY139" s="13" t="s">
        <v>197</v>
      </c>
      <c r="BE139" s="224">
        <f>IF(N139="základní",J139,0)</f>
        <v>0</v>
      </c>
      <c r="BF139" s="224">
        <f>IF(N139="snížená",J139,0)</f>
        <v>0</v>
      </c>
      <c r="BG139" s="224">
        <f>IF(N139="zákl. přenesená",J139,0)</f>
        <v>0</v>
      </c>
      <c r="BH139" s="224">
        <f>IF(N139="sníž. přenesená",J139,0)</f>
        <v>0</v>
      </c>
      <c r="BI139" s="224">
        <f>IF(N139="nulová",J139,0)</f>
        <v>0</v>
      </c>
      <c r="BJ139" s="13" t="s">
        <v>83</v>
      </c>
      <c r="BK139" s="224">
        <f>ROUND(I139*H139,2)</f>
        <v>0</v>
      </c>
      <c r="BL139" s="13" t="s">
        <v>196</v>
      </c>
      <c r="BM139" s="223" t="s">
        <v>1789</v>
      </c>
    </row>
    <row r="140" s="2" customFormat="1">
      <c r="A140" s="34"/>
      <c r="B140" s="35"/>
      <c r="C140" s="36"/>
      <c r="D140" s="225" t="s">
        <v>199</v>
      </c>
      <c r="E140" s="36"/>
      <c r="F140" s="226" t="s">
        <v>903</v>
      </c>
      <c r="G140" s="36"/>
      <c r="H140" s="36"/>
      <c r="I140" s="150"/>
      <c r="J140" s="36"/>
      <c r="K140" s="36"/>
      <c r="L140" s="40"/>
      <c r="M140" s="227"/>
      <c r="N140" s="228"/>
      <c r="O140" s="87"/>
      <c r="P140" s="87"/>
      <c r="Q140" s="87"/>
      <c r="R140" s="87"/>
      <c r="S140" s="87"/>
      <c r="T140" s="88"/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T140" s="13" t="s">
        <v>199</v>
      </c>
      <c r="AU140" s="13" t="s">
        <v>76</v>
      </c>
    </row>
    <row r="141" s="2" customFormat="1" ht="21.75" customHeight="1">
      <c r="A141" s="34"/>
      <c r="B141" s="35"/>
      <c r="C141" s="252" t="s">
        <v>258</v>
      </c>
      <c r="D141" s="252" t="s">
        <v>237</v>
      </c>
      <c r="E141" s="253" t="s">
        <v>681</v>
      </c>
      <c r="F141" s="254" t="s">
        <v>682</v>
      </c>
      <c r="G141" s="255" t="s">
        <v>209</v>
      </c>
      <c r="H141" s="256">
        <v>1</v>
      </c>
      <c r="I141" s="257"/>
      <c r="J141" s="258">
        <f>ROUND(I141*H141,2)</f>
        <v>0</v>
      </c>
      <c r="K141" s="259"/>
      <c r="L141" s="260"/>
      <c r="M141" s="261" t="s">
        <v>1</v>
      </c>
      <c r="N141" s="262" t="s">
        <v>41</v>
      </c>
      <c r="O141" s="87"/>
      <c r="P141" s="221">
        <f>O141*H141</f>
        <v>0</v>
      </c>
      <c r="Q141" s="221">
        <v>0</v>
      </c>
      <c r="R141" s="221">
        <f>Q141*H141</f>
        <v>0</v>
      </c>
      <c r="S141" s="221">
        <v>0</v>
      </c>
      <c r="T141" s="222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223" t="s">
        <v>243</v>
      </c>
      <c r="AT141" s="223" t="s">
        <v>237</v>
      </c>
      <c r="AU141" s="223" t="s">
        <v>76</v>
      </c>
      <c r="AY141" s="13" t="s">
        <v>197</v>
      </c>
      <c r="BE141" s="224">
        <f>IF(N141="základní",J141,0)</f>
        <v>0</v>
      </c>
      <c r="BF141" s="224">
        <f>IF(N141="snížená",J141,0)</f>
        <v>0</v>
      </c>
      <c r="BG141" s="224">
        <f>IF(N141="zákl. přenesená",J141,0)</f>
        <v>0</v>
      </c>
      <c r="BH141" s="224">
        <f>IF(N141="sníž. přenesená",J141,0)</f>
        <v>0</v>
      </c>
      <c r="BI141" s="224">
        <f>IF(N141="nulová",J141,0)</f>
        <v>0</v>
      </c>
      <c r="BJ141" s="13" t="s">
        <v>83</v>
      </c>
      <c r="BK141" s="224">
        <f>ROUND(I141*H141,2)</f>
        <v>0</v>
      </c>
      <c r="BL141" s="13" t="s">
        <v>196</v>
      </c>
      <c r="BM141" s="223" t="s">
        <v>1790</v>
      </c>
    </row>
    <row r="142" s="2" customFormat="1">
      <c r="A142" s="34"/>
      <c r="B142" s="35"/>
      <c r="C142" s="36"/>
      <c r="D142" s="225" t="s">
        <v>199</v>
      </c>
      <c r="E142" s="36"/>
      <c r="F142" s="226" t="s">
        <v>682</v>
      </c>
      <c r="G142" s="36"/>
      <c r="H142" s="36"/>
      <c r="I142" s="150"/>
      <c r="J142" s="36"/>
      <c r="K142" s="36"/>
      <c r="L142" s="40"/>
      <c r="M142" s="227"/>
      <c r="N142" s="228"/>
      <c r="O142" s="87"/>
      <c r="P142" s="87"/>
      <c r="Q142" s="87"/>
      <c r="R142" s="87"/>
      <c r="S142" s="87"/>
      <c r="T142" s="88"/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T142" s="13" t="s">
        <v>199</v>
      </c>
      <c r="AU142" s="13" t="s">
        <v>76</v>
      </c>
    </row>
    <row r="143" s="2" customFormat="1" ht="16.5" customHeight="1">
      <c r="A143" s="34"/>
      <c r="B143" s="35"/>
      <c r="C143" s="252" t="s">
        <v>265</v>
      </c>
      <c r="D143" s="252" t="s">
        <v>237</v>
      </c>
      <c r="E143" s="253" t="s">
        <v>1791</v>
      </c>
      <c r="F143" s="254" t="s">
        <v>1792</v>
      </c>
      <c r="G143" s="255" t="s">
        <v>209</v>
      </c>
      <c r="H143" s="256">
        <v>2</v>
      </c>
      <c r="I143" s="257"/>
      <c r="J143" s="258">
        <f>ROUND(I143*H143,2)</f>
        <v>0</v>
      </c>
      <c r="K143" s="259"/>
      <c r="L143" s="260"/>
      <c r="M143" s="261" t="s">
        <v>1</v>
      </c>
      <c r="N143" s="262" t="s">
        <v>41</v>
      </c>
      <c r="O143" s="87"/>
      <c r="P143" s="221">
        <f>O143*H143</f>
        <v>0</v>
      </c>
      <c r="Q143" s="221">
        <v>0</v>
      </c>
      <c r="R143" s="221">
        <f>Q143*H143</f>
        <v>0</v>
      </c>
      <c r="S143" s="221">
        <v>0</v>
      </c>
      <c r="T143" s="222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223" t="s">
        <v>243</v>
      </c>
      <c r="AT143" s="223" t="s">
        <v>237</v>
      </c>
      <c r="AU143" s="223" t="s">
        <v>76</v>
      </c>
      <c r="AY143" s="13" t="s">
        <v>197</v>
      </c>
      <c r="BE143" s="224">
        <f>IF(N143="základní",J143,0)</f>
        <v>0</v>
      </c>
      <c r="BF143" s="224">
        <f>IF(N143="snížená",J143,0)</f>
        <v>0</v>
      </c>
      <c r="BG143" s="224">
        <f>IF(N143="zákl. přenesená",J143,0)</f>
        <v>0</v>
      </c>
      <c r="BH143" s="224">
        <f>IF(N143="sníž. přenesená",J143,0)</f>
        <v>0</v>
      </c>
      <c r="BI143" s="224">
        <f>IF(N143="nulová",J143,0)</f>
        <v>0</v>
      </c>
      <c r="BJ143" s="13" t="s">
        <v>83</v>
      </c>
      <c r="BK143" s="224">
        <f>ROUND(I143*H143,2)</f>
        <v>0</v>
      </c>
      <c r="BL143" s="13" t="s">
        <v>196</v>
      </c>
      <c r="BM143" s="223" t="s">
        <v>1793</v>
      </c>
    </row>
    <row r="144" s="2" customFormat="1">
      <c r="A144" s="34"/>
      <c r="B144" s="35"/>
      <c r="C144" s="36"/>
      <c r="D144" s="225" t="s">
        <v>199</v>
      </c>
      <c r="E144" s="36"/>
      <c r="F144" s="226" t="s">
        <v>1792</v>
      </c>
      <c r="G144" s="36"/>
      <c r="H144" s="36"/>
      <c r="I144" s="150"/>
      <c r="J144" s="36"/>
      <c r="K144" s="36"/>
      <c r="L144" s="40"/>
      <c r="M144" s="227"/>
      <c r="N144" s="228"/>
      <c r="O144" s="87"/>
      <c r="P144" s="87"/>
      <c r="Q144" s="87"/>
      <c r="R144" s="87"/>
      <c r="S144" s="87"/>
      <c r="T144" s="88"/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T144" s="13" t="s">
        <v>199</v>
      </c>
      <c r="AU144" s="13" t="s">
        <v>76</v>
      </c>
    </row>
    <row r="145" s="2" customFormat="1" ht="16.5" customHeight="1">
      <c r="A145" s="34"/>
      <c r="B145" s="35"/>
      <c r="C145" s="252" t="s">
        <v>269</v>
      </c>
      <c r="D145" s="252" t="s">
        <v>237</v>
      </c>
      <c r="E145" s="253" t="s">
        <v>1794</v>
      </c>
      <c r="F145" s="254" t="s">
        <v>1792</v>
      </c>
      <c r="G145" s="255" t="s">
        <v>209</v>
      </c>
      <c r="H145" s="256">
        <v>2</v>
      </c>
      <c r="I145" s="257"/>
      <c r="J145" s="258">
        <f>ROUND(I145*H145,2)</f>
        <v>0</v>
      </c>
      <c r="K145" s="259"/>
      <c r="L145" s="260"/>
      <c r="M145" s="261" t="s">
        <v>1</v>
      </c>
      <c r="N145" s="262" t="s">
        <v>41</v>
      </c>
      <c r="O145" s="87"/>
      <c r="P145" s="221">
        <f>O145*H145</f>
        <v>0</v>
      </c>
      <c r="Q145" s="221">
        <v>0</v>
      </c>
      <c r="R145" s="221">
        <f>Q145*H145</f>
        <v>0</v>
      </c>
      <c r="S145" s="221">
        <v>0</v>
      </c>
      <c r="T145" s="222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223" t="s">
        <v>243</v>
      </c>
      <c r="AT145" s="223" t="s">
        <v>237</v>
      </c>
      <c r="AU145" s="223" t="s">
        <v>76</v>
      </c>
      <c r="AY145" s="13" t="s">
        <v>197</v>
      </c>
      <c r="BE145" s="224">
        <f>IF(N145="základní",J145,0)</f>
        <v>0</v>
      </c>
      <c r="BF145" s="224">
        <f>IF(N145="snížená",J145,0)</f>
        <v>0</v>
      </c>
      <c r="BG145" s="224">
        <f>IF(N145="zákl. přenesená",J145,0)</f>
        <v>0</v>
      </c>
      <c r="BH145" s="224">
        <f>IF(N145="sníž. přenesená",J145,0)</f>
        <v>0</v>
      </c>
      <c r="BI145" s="224">
        <f>IF(N145="nulová",J145,0)</f>
        <v>0</v>
      </c>
      <c r="BJ145" s="13" t="s">
        <v>83</v>
      </c>
      <c r="BK145" s="224">
        <f>ROUND(I145*H145,2)</f>
        <v>0</v>
      </c>
      <c r="BL145" s="13" t="s">
        <v>196</v>
      </c>
      <c r="BM145" s="223" t="s">
        <v>1795</v>
      </c>
    </row>
    <row r="146" s="2" customFormat="1">
      <c r="A146" s="34"/>
      <c r="B146" s="35"/>
      <c r="C146" s="36"/>
      <c r="D146" s="225" t="s">
        <v>199</v>
      </c>
      <c r="E146" s="36"/>
      <c r="F146" s="226" t="s">
        <v>1792</v>
      </c>
      <c r="G146" s="36"/>
      <c r="H146" s="36"/>
      <c r="I146" s="150"/>
      <c r="J146" s="36"/>
      <c r="K146" s="36"/>
      <c r="L146" s="40"/>
      <c r="M146" s="227"/>
      <c r="N146" s="228"/>
      <c r="O146" s="87"/>
      <c r="P146" s="87"/>
      <c r="Q146" s="87"/>
      <c r="R146" s="87"/>
      <c r="S146" s="87"/>
      <c r="T146" s="88"/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T146" s="13" t="s">
        <v>199</v>
      </c>
      <c r="AU146" s="13" t="s">
        <v>76</v>
      </c>
    </row>
    <row r="147" s="2" customFormat="1" ht="16.5" customHeight="1">
      <c r="A147" s="34"/>
      <c r="B147" s="35"/>
      <c r="C147" s="252" t="s">
        <v>273</v>
      </c>
      <c r="D147" s="252" t="s">
        <v>237</v>
      </c>
      <c r="E147" s="253" t="s">
        <v>1796</v>
      </c>
      <c r="F147" s="254" t="s">
        <v>1792</v>
      </c>
      <c r="G147" s="255" t="s">
        <v>209</v>
      </c>
      <c r="H147" s="256">
        <v>2</v>
      </c>
      <c r="I147" s="257"/>
      <c r="J147" s="258">
        <f>ROUND(I147*H147,2)</f>
        <v>0</v>
      </c>
      <c r="K147" s="259"/>
      <c r="L147" s="260"/>
      <c r="M147" s="261" t="s">
        <v>1</v>
      </c>
      <c r="N147" s="262" t="s">
        <v>41</v>
      </c>
      <c r="O147" s="87"/>
      <c r="P147" s="221">
        <f>O147*H147</f>
        <v>0</v>
      </c>
      <c r="Q147" s="221">
        <v>0</v>
      </c>
      <c r="R147" s="221">
        <f>Q147*H147</f>
        <v>0</v>
      </c>
      <c r="S147" s="221">
        <v>0</v>
      </c>
      <c r="T147" s="222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223" t="s">
        <v>243</v>
      </c>
      <c r="AT147" s="223" t="s">
        <v>237</v>
      </c>
      <c r="AU147" s="223" t="s">
        <v>76</v>
      </c>
      <c r="AY147" s="13" t="s">
        <v>197</v>
      </c>
      <c r="BE147" s="224">
        <f>IF(N147="základní",J147,0)</f>
        <v>0</v>
      </c>
      <c r="BF147" s="224">
        <f>IF(N147="snížená",J147,0)</f>
        <v>0</v>
      </c>
      <c r="BG147" s="224">
        <f>IF(N147="zákl. přenesená",J147,0)</f>
        <v>0</v>
      </c>
      <c r="BH147" s="224">
        <f>IF(N147="sníž. přenesená",J147,0)</f>
        <v>0</v>
      </c>
      <c r="BI147" s="224">
        <f>IF(N147="nulová",J147,0)</f>
        <v>0</v>
      </c>
      <c r="BJ147" s="13" t="s">
        <v>83</v>
      </c>
      <c r="BK147" s="224">
        <f>ROUND(I147*H147,2)</f>
        <v>0</v>
      </c>
      <c r="BL147" s="13" t="s">
        <v>196</v>
      </c>
      <c r="BM147" s="223" t="s">
        <v>1797</v>
      </c>
    </row>
    <row r="148" s="2" customFormat="1">
      <c r="A148" s="34"/>
      <c r="B148" s="35"/>
      <c r="C148" s="36"/>
      <c r="D148" s="225" t="s">
        <v>199</v>
      </c>
      <c r="E148" s="36"/>
      <c r="F148" s="226" t="s">
        <v>1792</v>
      </c>
      <c r="G148" s="36"/>
      <c r="H148" s="36"/>
      <c r="I148" s="150"/>
      <c r="J148" s="36"/>
      <c r="K148" s="36"/>
      <c r="L148" s="40"/>
      <c r="M148" s="263"/>
      <c r="N148" s="264"/>
      <c r="O148" s="265"/>
      <c r="P148" s="265"/>
      <c r="Q148" s="265"/>
      <c r="R148" s="265"/>
      <c r="S148" s="265"/>
      <c r="T148" s="266"/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T148" s="13" t="s">
        <v>199</v>
      </c>
      <c r="AU148" s="13" t="s">
        <v>76</v>
      </c>
    </row>
    <row r="149" s="2" customFormat="1" ht="6.96" customHeight="1">
      <c r="A149" s="34"/>
      <c r="B149" s="62"/>
      <c r="C149" s="63"/>
      <c r="D149" s="63"/>
      <c r="E149" s="63"/>
      <c r="F149" s="63"/>
      <c r="G149" s="63"/>
      <c r="H149" s="63"/>
      <c r="I149" s="188"/>
      <c r="J149" s="63"/>
      <c r="K149" s="63"/>
      <c r="L149" s="40"/>
      <c r="M149" s="34"/>
      <c r="O149" s="34"/>
      <c r="P149" s="34"/>
      <c r="Q149" s="34"/>
      <c r="R149" s="34"/>
      <c r="S149" s="34"/>
      <c r="T149" s="34"/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</row>
  </sheetData>
  <sheetProtection sheet="1" autoFilter="0" formatColumns="0" formatRows="0" objects="1" scenarios="1" spinCount="100000" saltValue="DzxyL05p2Da/bYZ5tP5ELkRAhDk5/PAWXN2UUPBUxXWFRnEV0NN3bzFQUcoystS7xUfGxC+SBkzqLlxKwYK+Qw==" hashValue="7D57b9TzUzdH22tlLFmVeatPeEdJ+PstOoJrVIOumtfoiWQDSRkFeeGldGXkR0ApMKAhBTi/fHqs1r9hYuN2RQ==" algorithmName="SHA-512" password="CC35"/>
  <autoFilter ref="C119:K148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08:H108"/>
    <mergeCell ref="E110:H110"/>
    <mergeCell ref="E112:H112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" style="1" customWidth="1"/>
    <col min="8" max="8" width="11.5" style="1" customWidth="1"/>
    <col min="9" max="9" width="20.16016" style="142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42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3" t="s">
        <v>153</v>
      </c>
    </row>
    <row r="3" s="1" customFormat="1" ht="6.96" customHeight="1">
      <c r="B3" s="143"/>
      <c r="C3" s="144"/>
      <c r="D3" s="144"/>
      <c r="E3" s="144"/>
      <c r="F3" s="144"/>
      <c r="G3" s="144"/>
      <c r="H3" s="144"/>
      <c r="I3" s="145"/>
      <c r="J3" s="144"/>
      <c r="K3" s="144"/>
      <c r="L3" s="16"/>
      <c r="AT3" s="13" t="s">
        <v>85</v>
      </c>
    </row>
    <row r="4" s="1" customFormat="1" ht="24.96" customHeight="1">
      <c r="B4" s="16"/>
      <c r="D4" s="146" t="s">
        <v>169</v>
      </c>
      <c r="I4" s="142"/>
      <c r="L4" s="16"/>
      <c r="M4" s="147" t="s">
        <v>10</v>
      </c>
      <c r="AT4" s="13" t="s">
        <v>4</v>
      </c>
    </row>
    <row r="5" s="1" customFormat="1" ht="6.96" customHeight="1">
      <c r="B5" s="16"/>
      <c r="I5" s="142"/>
      <c r="L5" s="16"/>
    </row>
    <row r="6" s="1" customFormat="1" ht="12" customHeight="1">
      <c r="B6" s="16"/>
      <c r="D6" s="148" t="s">
        <v>16</v>
      </c>
      <c r="I6" s="142"/>
      <c r="L6" s="16"/>
    </row>
    <row r="7" s="1" customFormat="1" ht="16.5" customHeight="1">
      <c r="B7" s="16"/>
      <c r="E7" s="149" t="str">
        <f>'Rekapitulace stavby'!K6</f>
        <v xml:space="preserve">Oprava kolejí a výhybek v uzlu Plzeň a na trati  Plzeň - Blatno</v>
      </c>
      <c r="F7" s="148"/>
      <c r="G7" s="148"/>
      <c r="H7" s="148"/>
      <c r="I7" s="142"/>
      <c r="L7" s="16"/>
    </row>
    <row r="8" s="1" customFormat="1" ht="12" customHeight="1">
      <c r="B8" s="16"/>
      <c r="D8" s="148" t="s">
        <v>170</v>
      </c>
      <c r="I8" s="142"/>
      <c r="L8" s="16"/>
    </row>
    <row r="9" s="2" customFormat="1" ht="16.5" customHeight="1">
      <c r="A9" s="34"/>
      <c r="B9" s="40"/>
      <c r="C9" s="34"/>
      <c r="D9" s="34"/>
      <c r="E9" s="149" t="s">
        <v>1798</v>
      </c>
      <c r="F9" s="34"/>
      <c r="G9" s="34"/>
      <c r="H9" s="34"/>
      <c r="I9" s="150"/>
      <c r="J9" s="34"/>
      <c r="K9" s="34"/>
      <c r="L9" s="59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 ht="12" customHeight="1">
      <c r="A10" s="34"/>
      <c r="B10" s="40"/>
      <c r="C10" s="34"/>
      <c r="D10" s="148" t="s">
        <v>172</v>
      </c>
      <c r="E10" s="34"/>
      <c r="F10" s="34"/>
      <c r="G10" s="34"/>
      <c r="H10" s="34"/>
      <c r="I10" s="150"/>
      <c r="J10" s="34"/>
      <c r="K10" s="34"/>
      <c r="L10" s="59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6.5" customHeight="1">
      <c r="A11" s="34"/>
      <c r="B11" s="40"/>
      <c r="C11" s="34"/>
      <c r="D11" s="34"/>
      <c r="E11" s="151" t="s">
        <v>1799</v>
      </c>
      <c r="F11" s="34"/>
      <c r="G11" s="34"/>
      <c r="H11" s="34"/>
      <c r="I11" s="150"/>
      <c r="J11" s="34"/>
      <c r="K11" s="34"/>
      <c r="L11" s="59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>
      <c r="A12" s="34"/>
      <c r="B12" s="40"/>
      <c r="C12" s="34"/>
      <c r="D12" s="34"/>
      <c r="E12" s="34"/>
      <c r="F12" s="34"/>
      <c r="G12" s="34"/>
      <c r="H12" s="34"/>
      <c r="I12" s="150"/>
      <c r="J12" s="34"/>
      <c r="K12" s="34"/>
      <c r="L12" s="59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2" customHeight="1">
      <c r="A13" s="34"/>
      <c r="B13" s="40"/>
      <c r="C13" s="34"/>
      <c r="D13" s="148" t="s">
        <v>18</v>
      </c>
      <c r="E13" s="34"/>
      <c r="F13" s="137" t="s">
        <v>1</v>
      </c>
      <c r="G13" s="34"/>
      <c r="H13" s="34"/>
      <c r="I13" s="152" t="s">
        <v>19</v>
      </c>
      <c r="J13" s="137" t="s">
        <v>1</v>
      </c>
      <c r="K13" s="34"/>
      <c r="L13" s="59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40"/>
      <c r="C14" s="34"/>
      <c r="D14" s="148" t="s">
        <v>20</v>
      </c>
      <c r="E14" s="34"/>
      <c r="F14" s="137" t="s">
        <v>21</v>
      </c>
      <c r="G14" s="34"/>
      <c r="H14" s="34"/>
      <c r="I14" s="152" t="s">
        <v>22</v>
      </c>
      <c r="J14" s="153" t="str">
        <f>'Rekapitulace stavby'!AN8</f>
        <v>8. 1. 2020</v>
      </c>
      <c r="K14" s="34"/>
      <c r="L14" s="59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0.8" customHeight="1">
      <c r="A15" s="34"/>
      <c r="B15" s="40"/>
      <c r="C15" s="34"/>
      <c r="D15" s="34"/>
      <c r="E15" s="34"/>
      <c r="F15" s="34"/>
      <c r="G15" s="34"/>
      <c r="H15" s="34"/>
      <c r="I15" s="150"/>
      <c r="J15" s="34"/>
      <c r="K15" s="34"/>
      <c r="L15" s="59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12" customHeight="1">
      <c r="A16" s="34"/>
      <c r="B16" s="40"/>
      <c r="C16" s="34"/>
      <c r="D16" s="148" t="s">
        <v>24</v>
      </c>
      <c r="E16" s="34"/>
      <c r="F16" s="34"/>
      <c r="G16" s="34"/>
      <c r="H16" s="34"/>
      <c r="I16" s="152" t="s">
        <v>25</v>
      </c>
      <c r="J16" s="137" t="s">
        <v>1</v>
      </c>
      <c r="K16" s="34"/>
      <c r="L16" s="59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8" customHeight="1">
      <c r="A17" s="34"/>
      <c r="B17" s="40"/>
      <c r="C17" s="34"/>
      <c r="D17" s="34"/>
      <c r="E17" s="137" t="s">
        <v>26</v>
      </c>
      <c r="F17" s="34"/>
      <c r="G17" s="34"/>
      <c r="H17" s="34"/>
      <c r="I17" s="152" t="s">
        <v>27</v>
      </c>
      <c r="J17" s="137" t="s">
        <v>1</v>
      </c>
      <c r="K17" s="34"/>
      <c r="L17" s="59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6.96" customHeight="1">
      <c r="A18" s="34"/>
      <c r="B18" s="40"/>
      <c r="C18" s="34"/>
      <c r="D18" s="34"/>
      <c r="E18" s="34"/>
      <c r="F18" s="34"/>
      <c r="G18" s="34"/>
      <c r="H18" s="34"/>
      <c r="I18" s="150"/>
      <c r="J18" s="34"/>
      <c r="K18" s="34"/>
      <c r="L18" s="59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12" customHeight="1">
      <c r="A19" s="34"/>
      <c r="B19" s="40"/>
      <c r="C19" s="34"/>
      <c r="D19" s="148" t="s">
        <v>28</v>
      </c>
      <c r="E19" s="34"/>
      <c r="F19" s="34"/>
      <c r="G19" s="34"/>
      <c r="H19" s="34"/>
      <c r="I19" s="152" t="s">
        <v>25</v>
      </c>
      <c r="J19" s="29" t="str">
        <f>'Rekapitulace stavby'!AN13</f>
        <v>Vyplň údaj</v>
      </c>
      <c r="K19" s="34"/>
      <c r="L19" s="59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8" customHeight="1">
      <c r="A20" s="34"/>
      <c r="B20" s="40"/>
      <c r="C20" s="34"/>
      <c r="D20" s="34"/>
      <c r="E20" s="29" t="str">
        <f>'Rekapitulace stavby'!E14</f>
        <v>Vyplň údaj</v>
      </c>
      <c r="F20" s="137"/>
      <c r="G20" s="137"/>
      <c r="H20" s="137"/>
      <c r="I20" s="152" t="s">
        <v>27</v>
      </c>
      <c r="J20" s="29" t="str">
        <f>'Rekapitulace stavby'!AN14</f>
        <v>Vyplň údaj</v>
      </c>
      <c r="K20" s="34"/>
      <c r="L20" s="59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6.96" customHeight="1">
      <c r="A21" s="34"/>
      <c r="B21" s="40"/>
      <c r="C21" s="34"/>
      <c r="D21" s="34"/>
      <c r="E21" s="34"/>
      <c r="F21" s="34"/>
      <c r="G21" s="34"/>
      <c r="H21" s="34"/>
      <c r="I21" s="150"/>
      <c r="J21" s="34"/>
      <c r="K21" s="34"/>
      <c r="L21" s="59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12" customHeight="1">
      <c r="A22" s="34"/>
      <c r="B22" s="40"/>
      <c r="C22" s="34"/>
      <c r="D22" s="148" t="s">
        <v>30</v>
      </c>
      <c r="E22" s="34"/>
      <c r="F22" s="34"/>
      <c r="G22" s="34"/>
      <c r="H22" s="34"/>
      <c r="I22" s="152" t="s">
        <v>25</v>
      </c>
      <c r="J22" s="137" t="str">
        <f>IF('Rekapitulace stavby'!AN16="","",'Rekapitulace stavby'!AN16)</f>
        <v/>
      </c>
      <c r="K22" s="34"/>
      <c r="L22" s="59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8" customHeight="1">
      <c r="A23" s="34"/>
      <c r="B23" s="40"/>
      <c r="C23" s="34"/>
      <c r="D23" s="34"/>
      <c r="E23" s="137" t="str">
        <f>IF('Rekapitulace stavby'!E17="","",'Rekapitulace stavby'!E17)</f>
        <v xml:space="preserve"> </v>
      </c>
      <c r="F23" s="34"/>
      <c r="G23" s="34"/>
      <c r="H23" s="34"/>
      <c r="I23" s="152" t="s">
        <v>27</v>
      </c>
      <c r="J23" s="137" t="str">
        <f>IF('Rekapitulace stavby'!AN17="","",'Rekapitulace stavby'!AN17)</f>
        <v/>
      </c>
      <c r="K23" s="34"/>
      <c r="L23" s="59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6.96" customHeight="1">
      <c r="A24" s="34"/>
      <c r="B24" s="40"/>
      <c r="C24" s="34"/>
      <c r="D24" s="34"/>
      <c r="E24" s="34"/>
      <c r="F24" s="34"/>
      <c r="G24" s="34"/>
      <c r="H24" s="34"/>
      <c r="I24" s="150"/>
      <c r="J24" s="34"/>
      <c r="K24" s="34"/>
      <c r="L24" s="59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12" customHeight="1">
      <c r="A25" s="34"/>
      <c r="B25" s="40"/>
      <c r="C25" s="34"/>
      <c r="D25" s="148" t="s">
        <v>33</v>
      </c>
      <c r="E25" s="34"/>
      <c r="F25" s="34"/>
      <c r="G25" s="34"/>
      <c r="H25" s="34"/>
      <c r="I25" s="152" t="s">
        <v>25</v>
      </c>
      <c r="J25" s="137" t="s">
        <v>1</v>
      </c>
      <c r="K25" s="34"/>
      <c r="L25" s="59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8" customHeight="1">
      <c r="A26" s="34"/>
      <c r="B26" s="40"/>
      <c r="C26" s="34"/>
      <c r="D26" s="34"/>
      <c r="E26" s="137" t="s">
        <v>34</v>
      </c>
      <c r="F26" s="34"/>
      <c r="G26" s="34"/>
      <c r="H26" s="34"/>
      <c r="I26" s="152" t="s">
        <v>27</v>
      </c>
      <c r="J26" s="137" t="s">
        <v>1</v>
      </c>
      <c r="K26" s="34"/>
      <c r="L26" s="59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2" customFormat="1" ht="6.96" customHeight="1">
      <c r="A27" s="34"/>
      <c r="B27" s="40"/>
      <c r="C27" s="34"/>
      <c r="D27" s="34"/>
      <c r="E27" s="34"/>
      <c r="F27" s="34"/>
      <c r="G27" s="34"/>
      <c r="H27" s="34"/>
      <c r="I27" s="150"/>
      <c r="J27" s="34"/>
      <c r="K27" s="34"/>
      <c r="L27" s="59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="2" customFormat="1" ht="12" customHeight="1">
      <c r="A28" s="34"/>
      <c r="B28" s="40"/>
      <c r="C28" s="34"/>
      <c r="D28" s="148" t="s">
        <v>35</v>
      </c>
      <c r="E28" s="34"/>
      <c r="F28" s="34"/>
      <c r="G28" s="34"/>
      <c r="H28" s="34"/>
      <c r="I28" s="150"/>
      <c r="J28" s="34"/>
      <c r="K28" s="34"/>
      <c r="L28" s="59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8" customFormat="1" ht="16.5" customHeight="1">
      <c r="A29" s="154"/>
      <c r="B29" s="155"/>
      <c r="C29" s="154"/>
      <c r="D29" s="154"/>
      <c r="E29" s="156" t="s">
        <v>1</v>
      </c>
      <c r="F29" s="156"/>
      <c r="G29" s="156"/>
      <c r="H29" s="156"/>
      <c r="I29" s="157"/>
      <c r="J29" s="154"/>
      <c r="K29" s="154"/>
      <c r="L29" s="158"/>
      <c r="S29" s="154"/>
      <c r="T29" s="154"/>
      <c r="U29" s="154"/>
      <c r="V29" s="154"/>
      <c r="W29" s="154"/>
      <c r="X29" s="154"/>
      <c r="Y29" s="154"/>
      <c r="Z29" s="154"/>
      <c r="AA29" s="154"/>
      <c r="AB29" s="154"/>
      <c r="AC29" s="154"/>
      <c r="AD29" s="154"/>
      <c r="AE29" s="154"/>
    </row>
    <row r="30" s="2" customFormat="1" ht="6.96" customHeight="1">
      <c r="A30" s="34"/>
      <c r="B30" s="40"/>
      <c r="C30" s="34"/>
      <c r="D30" s="34"/>
      <c r="E30" s="34"/>
      <c r="F30" s="34"/>
      <c r="G30" s="34"/>
      <c r="H30" s="34"/>
      <c r="I30" s="150"/>
      <c r="J30" s="34"/>
      <c r="K30" s="34"/>
      <c r="L30" s="59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40"/>
      <c r="C31" s="34"/>
      <c r="D31" s="159"/>
      <c r="E31" s="159"/>
      <c r="F31" s="159"/>
      <c r="G31" s="159"/>
      <c r="H31" s="159"/>
      <c r="I31" s="160"/>
      <c r="J31" s="159"/>
      <c r="K31" s="159"/>
      <c r="L31" s="59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25.44" customHeight="1">
      <c r="A32" s="34"/>
      <c r="B32" s="40"/>
      <c r="C32" s="34"/>
      <c r="D32" s="161" t="s">
        <v>36</v>
      </c>
      <c r="E32" s="34"/>
      <c r="F32" s="34"/>
      <c r="G32" s="34"/>
      <c r="H32" s="34"/>
      <c r="I32" s="150"/>
      <c r="J32" s="162">
        <f>ROUND(J120, 2)</f>
        <v>0</v>
      </c>
      <c r="K32" s="34"/>
      <c r="L32" s="59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6.96" customHeight="1">
      <c r="A33" s="34"/>
      <c r="B33" s="40"/>
      <c r="C33" s="34"/>
      <c r="D33" s="159"/>
      <c r="E33" s="159"/>
      <c r="F33" s="159"/>
      <c r="G33" s="159"/>
      <c r="H33" s="159"/>
      <c r="I33" s="160"/>
      <c r="J33" s="159"/>
      <c r="K33" s="159"/>
      <c r="L33" s="59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40"/>
      <c r="C34" s="34"/>
      <c r="D34" s="34"/>
      <c r="E34" s="34"/>
      <c r="F34" s="163" t="s">
        <v>38</v>
      </c>
      <c r="G34" s="34"/>
      <c r="H34" s="34"/>
      <c r="I34" s="164" t="s">
        <v>37</v>
      </c>
      <c r="J34" s="163" t="s">
        <v>39</v>
      </c>
      <c r="K34" s="34"/>
      <c r="L34" s="59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="2" customFormat="1" ht="14.4" customHeight="1">
      <c r="A35" s="34"/>
      <c r="B35" s="40"/>
      <c r="C35" s="34"/>
      <c r="D35" s="165" t="s">
        <v>40</v>
      </c>
      <c r="E35" s="148" t="s">
        <v>41</v>
      </c>
      <c r="F35" s="166">
        <f>ROUND((SUM(BE120:BE394)),  2)</f>
        <v>0</v>
      </c>
      <c r="G35" s="34"/>
      <c r="H35" s="34"/>
      <c r="I35" s="167">
        <v>0.20999999999999999</v>
      </c>
      <c r="J35" s="166">
        <f>ROUND(((SUM(BE120:BE394))*I35),  2)</f>
        <v>0</v>
      </c>
      <c r="K35" s="34"/>
      <c r="L35" s="59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="2" customFormat="1" ht="14.4" customHeight="1">
      <c r="A36" s="34"/>
      <c r="B36" s="40"/>
      <c r="C36" s="34"/>
      <c r="D36" s="34"/>
      <c r="E36" s="148" t="s">
        <v>42</v>
      </c>
      <c r="F36" s="166">
        <f>ROUND((SUM(BF120:BF394)),  2)</f>
        <v>0</v>
      </c>
      <c r="G36" s="34"/>
      <c r="H36" s="34"/>
      <c r="I36" s="167">
        <v>0.14999999999999999</v>
      </c>
      <c r="J36" s="166">
        <f>ROUND(((SUM(BF120:BF394))*I36),  2)</f>
        <v>0</v>
      </c>
      <c r="K36" s="34"/>
      <c r="L36" s="59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40"/>
      <c r="C37" s="34"/>
      <c r="D37" s="34"/>
      <c r="E37" s="148" t="s">
        <v>43</v>
      </c>
      <c r="F37" s="166">
        <f>ROUND((SUM(BG120:BG394)),  2)</f>
        <v>0</v>
      </c>
      <c r="G37" s="34"/>
      <c r="H37" s="34"/>
      <c r="I37" s="167">
        <v>0.20999999999999999</v>
      </c>
      <c r="J37" s="166">
        <f>0</f>
        <v>0</v>
      </c>
      <c r="K37" s="34"/>
      <c r="L37" s="59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hidden="1" s="2" customFormat="1" ht="14.4" customHeight="1">
      <c r="A38" s="34"/>
      <c r="B38" s="40"/>
      <c r="C38" s="34"/>
      <c r="D38" s="34"/>
      <c r="E38" s="148" t="s">
        <v>44</v>
      </c>
      <c r="F38" s="166">
        <f>ROUND((SUM(BH120:BH394)),  2)</f>
        <v>0</v>
      </c>
      <c r="G38" s="34"/>
      <c r="H38" s="34"/>
      <c r="I38" s="167">
        <v>0.14999999999999999</v>
      </c>
      <c r="J38" s="166">
        <f>0</f>
        <v>0</v>
      </c>
      <c r="K38" s="34"/>
      <c r="L38" s="59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hidden="1" s="2" customFormat="1" ht="14.4" customHeight="1">
      <c r="A39" s="34"/>
      <c r="B39" s="40"/>
      <c r="C39" s="34"/>
      <c r="D39" s="34"/>
      <c r="E39" s="148" t="s">
        <v>45</v>
      </c>
      <c r="F39" s="166">
        <f>ROUND((SUM(BI120:BI394)),  2)</f>
        <v>0</v>
      </c>
      <c r="G39" s="34"/>
      <c r="H39" s="34"/>
      <c r="I39" s="167">
        <v>0</v>
      </c>
      <c r="J39" s="166">
        <f>0</f>
        <v>0</v>
      </c>
      <c r="K39" s="34"/>
      <c r="L39" s="59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6.96" customHeight="1">
      <c r="A40" s="34"/>
      <c r="B40" s="40"/>
      <c r="C40" s="34"/>
      <c r="D40" s="34"/>
      <c r="E40" s="34"/>
      <c r="F40" s="34"/>
      <c r="G40" s="34"/>
      <c r="H40" s="34"/>
      <c r="I40" s="150"/>
      <c r="J40" s="34"/>
      <c r="K40" s="34"/>
      <c r="L40" s="59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2" customFormat="1" ht="25.44" customHeight="1">
      <c r="A41" s="34"/>
      <c r="B41" s="40"/>
      <c r="C41" s="168"/>
      <c r="D41" s="169" t="s">
        <v>46</v>
      </c>
      <c r="E41" s="170"/>
      <c r="F41" s="170"/>
      <c r="G41" s="171" t="s">
        <v>47</v>
      </c>
      <c r="H41" s="172" t="s">
        <v>48</v>
      </c>
      <c r="I41" s="173"/>
      <c r="J41" s="174">
        <f>SUM(J32:J39)</f>
        <v>0</v>
      </c>
      <c r="K41" s="175"/>
      <c r="L41" s="59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="2" customFormat="1" ht="14.4" customHeight="1">
      <c r="A42" s="34"/>
      <c r="B42" s="40"/>
      <c r="C42" s="34"/>
      <c r="D42" s="34"/>
      <c r="E42" s="34"/>
      <c r="F42" s="34"/>
      <c r="G42" s="34"/>
      <c r="H42" s="34"/>
      <c r="I42" s="150"/>
      <c r="J42" s="34"/>
      <c r="K42" s="34"/>
      <c r="L42" s="59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="1" customFormat="1" ht="14.4" customHeight="1">
      <c r="B43" s="16"/>
      <c r="I43" s="142"/>
      <c r="L43" s="16"/>
    </row>
    <row r="44" s="1" customFormat="1" ht="14.4" customHeight="1">
      <c r="B44" s="16"/>
      <c r="I44" s="142"/>
      <c r="L44" s="16"/>
    </row>
    <row r="45" s="1" customFormat="1" ht="14.4" customHeight="1">
      <c r="B45" s="16"/>
      <c r="I45" s="142"/>
      <c r="L45" s="16"/>
    </row>
    <row r="46" s="1" customFormat="1" ht="14.4" customHeight="1">
      <c r="B46" s="16"/>
      <c r="I46" s="142"/>
      <c r="L46" s="16"/>
    </row>
    <row r="47" s="1" customFormat="1" ht="14.4" customHeight="1">
      <c r="B47" s="16"/>
      <c r="I47" s="142"/>
      <c r="L47" s="16"/>
    </row>
    <row r="48" s="1" customFormat="1" ht="14.4" customHeight="1">
      <c r="B48" s="16"/>
      <c r="I48" s="142"/>
      <c r="L48" s="16"/>
    </row>
    <row r="49" s="1" customFormat="1" ht="14.4" customHeight="1">
      <c r="B49" s="16"/>
      <c r="I49" s="142"/>
      <c r="L49" s="16"/>
    </row>
    <row r="50" s="2" customFormat="1" ht="14.4" customHeight="1">
      <c r="B50" s="59"/>
      <c r="D50" s="176" t="s">
        <v>49</v>
      </c>
      <c r="E50" s="177"/>
      <c r="F50" s="177"/>
      <c r="G50" s="176" t="s">
        <v>50</v>
      </c>
      <c r="H50" s="177"/>
      <c r="I50" s="178"/>
      <c r="J50" s="177"/>
      <c r="K50" s="177"/>
      <c r="L50" s="59"/>
    </row>
    <row r="51">
      <c r="B51" s="16"/>
      <c r="L51" s="16"/>
    </row>
    <row r="52">
      <c r="B52" s="16"/>
      <c r="L52" s="16"/>
    </row>
    <row r="53">
      <c r="B53" s="16"/>
      <c r="L53" s="16"/>
    </row>
    <row r="54">
      <c r="B54" s="16"/>
      <c r="L54" s="16"/>
    </row>
    <row r="55">
      <c r="B55" s="16"/>
      <c r="L55" s="16"/>
    </row>
    <row r="56">
      <c r="B56" s="16"/>
      <c r="L56" s="16"/>
    </row>
    <row r="57">
      <c r="B57" s="16"/>
      <c r="L57" s="16"/>
    </row>
    <row r="58">
      <c r="B58" s="16"/>
      <c r="L58" s="16"/>
    </row>
    <row r="59">
      <c r="B59" s="16"/>
      <c r="L59" s="16"/>
    </row>
    <row r="60">
      <c r="B60" s="16"/>
      <c r="L60" s="16"/>
    </row>
    <row r="61" s="2" customFormat="1">
      <c r="A61" s="34"/>
      <c r="B61" s="40"/>
      <c r="C61" s="34"/>
      <c r="D61" s="179" t="s">
        <v>51</v>
      </c>
      <c r="E61" s="180"/>
      <c r="F61" s="181" t="s">
        <v>52</v>
      </c>
      <c r="G61" s="179" t="s">
        <v>51</v>
      </c>
      <c r="H61" s="180"/>
      <c r="I61" s="182"/>
      <c r="J61" s="183" t="s">
        <v>52</v>
      </c>
      <c r="K61" s="180"/>
      <c r="L61" s="59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6"/>
      <c r="L62" s="16"/>
    </row>
    <row r="63">
      <c r="B63" s="16"/>
      <c r="L63" s="16"/>
    </row>
    <row r="64">
      <c r="B64" s="16"/>
      <c r="L64" s="16"/>
    </row>
    <row r="65" s="2" customFormat="1">
      <c r="A65" s="34"/>
      <c r="B65" s="40"/>
      <c r="C65" s="34"/>
      <c r="D65" s="176" t="s">
        <v>53</v>
      </c>
      <c r="E65" s="184"/>
      <c r="F65" s="184"/>
      <c r="G65" s="176" t="s">
        <v>54</v>
      </c>
      <c r="H65" s="184"/>
      <c r="I65" s="185"/>
      <c r="J65" s="184"/>
      <c r="K65" s="184"/>
      <c r="L65" s="59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6"/>
      <c r="L66" s="16"/>
    </row>
    <row r="67">
      <c r="B67" s="16"/>
      <c r="L67" s="16"/>
    </row>
    <row r="68">
      <c r="B68" s="16"/>
      <c r="L68" s="16"/>
    </row>
    <row r="69">
      <c r="B69" s="16"/>
      <c r="L69" s="16"/>
    </row>
    <row r="70">
      <c r="B70" s="16"/>
      <c r="L70" s="16"/>
    </row>
    <row r="71">
      <c r="B71" s="16"/>
      <c r="L71" s="16"/>
    </row>
    <row r="72">
      <c r="B72" s="16"/>
      <c r="L72" s="16"/>
    </row>
    <row r="73">
      <c r="B73" s="16"/>
      <c r="L73" s="16"/>
    </row>
    <row r="74">
      <c r="B74" s="16"/>
      <c r="L74" s="16"/>
    </row>
    <row r="75">
      <c r="B75" s="16"/>
      <c r="L75" s="16"/>
    </row>
    <row r="76" s="2" customFormat="1">
      <c r="A76" s="34"/>
      <c r="B76" s="40"/>
      <c r="C76" s="34"/>
      <c r="D76" s="179" t="s">
        <v>51</v>
      </c>
      <c r="E76" s="180"/>
      <c r="F76" s="181" t="s">
        <v>52</v>
      </c>
      <c r="G76" s="179" t="s">
        <v>51</v>
      </c>
      <c r="H76" s="180"/>
      <c r="I76" s="182"/>
      <c r="J76" s="183" t="s">
        <v>52</v>
      </c>
      <c r="K76" s="180"/>
      <c r="L76" s="59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186"/>
      <c r="C77" s="187"/>
      <c r="D77" s="187"/>
      <c r="E77" s="187"/>
      <c r="F77" s="187"/>
      <c r="G77" s="187"/>
      <c r="H77" s="187"/>
      <c r="I77" s="188"/>
      <c r="J77" s="187"/>
      <c r="K77" s="187"/>
      <c r="L77" s="59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189"/>
      <c r="C81" s="190"/>
      <c r="D81" s="190"/>
      <c r="E81" s="190"/>
      <c r="F81" s="190"/>
      <c r="G81" s="190"/>
      <c r="H81" s="190"/>
      <c r="I81" s="191"/>
      <c r="J81" s="190"/>
      <c r="K81" s="190"/>
      <c r="L81" s="59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174</v>
      </c>
      <c r="D82" s="36"/>
      <c r="E82" s="36"/>
      <c r="F82" s="36"/>
      <c r="G82" s="36"/>
      <c r="H82" s="36"/>
      <c r="I82" s="150"/>
      <c r="J82" s="36"/>
      <c r="K82" s="36"/>
      <c r="L82" s="59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6"/>
      <c r="D83" s="36"/>
      <c r="E83" s="36"/>
      <c r="F83" s="36"/>
      <c r="G83" s="36"/>
      <c r="H83" s="36"/>
      <c r="I83" s="150"/>
      <c r="J83" s="36"/>
      <c r="K83" s="36"/>
      <c r="L83" s="59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16</v>
      </c>
      <c r="D84" s="36"/>
      <c r="E84" s="36"/>
      <c r="F84" s="36"/>
      <c r="G84" s="36"/>
      <c r="H84" s="36"/>
      <c r="I84" s="150"/>
      <c r="J84" s="36"/>
      <c r="K84" s="36"/>
      <c r="L84" s="59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16.5" customHeight="1">
      <c r="A85" s="34"/>
      <c r="B85" s="35"/>
      <c r="C85" s="36"/>
      <c r="D85" s="36"/>
      <c r="E85" s="192" t="str">
        <f>E7</f>
        <v xml:space="preserve">Oprava kolejí a výhybek v uzlu Plzeň a na trati  Plzeň - Blatno</v>
      </c>
      <c r="F85" s="28"/>
      <c r="G85" s="28"/>
      <c r="H85" s="28"/>
      <c r="I85" s="150"/>
      <c r="J85" s="36"/>
      <c r="K85" s="36"/>
      <c r="L85" s="59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1" customFormat="1" ht="12" customHeight="1">
      <c r="B86" s="17"/>
      <c r="C86" s="28" t="s">
        <v>170</v>
      </c>
      <c r="D86" s="18"/>
      <c r="E86" s="18"/>
      <c r="F86" s="18"/>
      <c r="G86" s="18"/>
      <c r="H86" s="18"/>
      <c r="I86" s="142"/>
      <c r="J86" s="18"/>
      <c r="K86" s="18"/>
      <c r="L86" s="16"/>
    </row>
    <row r="87" s="2" customFormat="1" ht="16.5" customHeight="1">
      <c r="A87" s="34"/>
      <c r="B87" s="35"/>
      <c r="C87" s="36"/>
      <c r="D87" s="36"/>
      <c r="E87" s="192" t="s">
        <v>1798</v>
      </c>
      <c r="F87" s="36"/>
      <c r="G87" s="36"/>
      <c r="H87" s="36"/>
      <c r="I87" s="150"/>
      <c r="J87" s="36"/>
      <c r="K87" s="36"/>
      <c r="L87" s="59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12" customHeight="1">
      <c r="A88" s="34"/>
      <c r="B88" s="35"/>
      <c r="C88" s="28" t="s">
        <v>172</v>
      </c>
      <c r="D88" s="36"/>
      <c r="E88" s="36"/>
      <c r="F88" s="36"/>
      <c r="G88" s="36"/>
      <c r="H88" s="36"/>
      <c r="I88" s="150"/>
      <c r="J88" s="36"/>
      <c r="K88" s="36"/>
      <c r="L88" s="59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6.5" customHeight="1">
      <c r="A89" s="34"/>
      <c r="B89" s="35"/>
      <c r="C89" s="36"/>
      <c r="D89" s="36"/>
      <c r="E89" s="72" t="str">
        <f>E11</f>
        <v>SO 6.1 - Oprava v.č. 9 a spojky</v>
      </c>
      <c r="F89" s="36"/>
      <c r="G89" s="36"/>
      <c r="H89" s="36"/>
      <c r="I89" s="150"/>
      <c r="J89" s="36"/>
      <c r="K89" s="36"/>
      <c r="L89" s="59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6"/>
      <c r="D90" s="36"/>
      <c r="E90" s="36"/>
      <c r="F90" s="36"/>
      <c r="G90" s="36"/>
      <c r="H90" s="36"/>
      <c r="I90" s="150"/>
      <c r="J90" s="36"/>
      <c r="K90" s="36"/>
      <c r="L90" s="59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2" customHeight="1">
      <c r="A91" s="34"/>
      <c r="B91" s="35"/>
      <c r="C91" s="28" t="s">
        <v>20</v>
      </c>
      <c r="D91" s="36"/>
      <c r="E91" s="36"/>
      <c r="F91" s="23" t="str">
        <f>F14</f>
        <v>TO Plzeň, TO Třemošná</v>
      </c>
      <c r="G91" s="36"/>
      <c r="H91" s="36"/>
      <c r="I91" s="152" t="s">
        <v>22</v>
      </c>
      <c r="J91" s="75" t="str">
        <f>IF(J14="","",J14)</f>
        <v>8. 1. 2020</v>
      </c>
      <c r="K91" s="36"/>
      <c r="L91" s="59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6.96" customHeight="1">
      <c r="A92" s="34"/>
      <c r="B92" s="35"/>
      <c r="C92" s="36"/>
      <c r="D92" s="36"/>
      <c r="E92" s="36"/>
      <c r="F92" s="36"/>
      <c r="G92" s="36"/>
      <c r="H92" s="36"/>
      <c r="I92" s="150"/>
      <c r="J92" s="36"/>
      <c r="K92" s="36"/>
      <c r="L92" s="59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5.15" customHeight="1">
      <c r="A93" s="34"/>
      <c r="B93" s="35"/>
      <c r="C93" s="28" t="s">
        <v>24</v>
      </c>
      <c r="D93" s="36"/>
      <c r="E93" s="36"/>
      <c r="F93" s="23" t="str">
        <f>E17</f>
        <v xml:space="preserve">Správa železnic s.o. -  OŘ Plzeň</v>
      </c>
      <c r="G93" s="36"/>
      <c r="H93" s="36"/>
      <c r="I93" s="152" t="s">
        <v>30</v>
      </c>
      <c r="J93" s="32" t="str">
        <f>E23</f>
        <v xml:space="preserve"> </v>
      </c>
      <c r="K93" s="36"/>
      <c r="L93" s="59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15.15" customHeight="1">
      <c r="A94" s="34"/>
      <c r="B94" s="35"/>
      <c r="C94" s="28" t="s">
        <v>28</v>
      </c>
      <c r="D94" s="36"/>
      <c r="E94" s="36"/>
      <c r="F94" s="23" t="str">
        <f>IF(E20="","",E20)</f>
        <v>Vyplň údaj</v>
      </c>
      <c r="G94" s="36"/>
      <c r="H94" s="36"/>
      <c r="I94" s="152" t="s">
        <v>33</v>
      </c>
      <c r="J94" s="32" t="str">
        <f>E26</f>
        <v>Jung</v>
      </c>
      <c r="K94" s="36"/>
      <c r="L94" s="59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6"/>
      <c r="D95" s="36"/>
      <c r="E95" s="36"/>
      <c r="F95" s="36"/>
      <c r="G95" s="36"/>
      <c r="H95" s="36"/>
      <c r="I95" s="150"/>
      <c r="J95" s="36"/>
      <c r="K95" s="36"/>
      <c r="L95" s="59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9.28" customHeight="1">
      <c r="A96" s="34"/>
      <c r="B96" s="35"/>
      <c r="C96" s="193" t="s">
        <v>175</v>
      </c>
      <c r="D96" s="194"/>
      <c r="E96" s="194"/>
      <c r="F96" s="194"/>
      <c r="G96" s="194"/>
      <c r="H96" s="194"/>
      <c r="I96" s="195"/>
      <c r="J96" s="196" t="s">
        <v>176</v>
      </c>
      <c r="K96" s="194"/>
      <c r="L96" s="59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="2" customFormat="1" ht="10.32" customHeight="1">
      <c r="A97" s="34"/>
      <c r="B97" s="35"/>
      <c r="C97" s="36"/>
      <c r="D97" s="36"/>
      <c r="E97" s="36"/>
      <c r="F97" s="36"/>
      <c r="G97" s="36"/>
      <c r="H97" s="36"/>
      <c r="I97" s="150"/>
      <c r="J97" s="36"/>
      <c r="K97" s="36"/>
      <c r="L97" s="59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="2" customFormat="1" ht="22.8" customHeight="1">
      <c r="A98" s="34"/>
      <c r="B98" s="35"/>
      <c r="C98" s="197" t="s">
        <v>177</v>
      </c>
      <c r="D98" s="36"/>
      <c r="E98" s="36"/>
      <c r="F98" s="36"/>
      <c r="G98" s="36"/>
      <c r="H98" s="36"/>
      <c r="I98" s="150"/>
      <c r="J98" s="106">
        <f>J120</f>
        <v>0</v>
      </c>
      <c r="K98" s="36"/>
      <c r="L98" s="59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U98" s="13" t="s">
        <v>178</v>
      </c>
    </row>
    <row r="99" s="2" customFormat="1" ht="21.84" customHeight="1">
      <c r="A99" s="34"/>
      <c r="B99" s="35"/>
      <c r="C99" s="36"/>
      <c r="D99" s="36"/>
      <c r="E99" s="36"/>
      <c r="F99" s="36"/>
      <c r="G99" s="36"/>
      <c r="H99" s="36"/>
      <c r="I99" s="150"/>
      <c r="J99" s="36"/>
      <c r="K99" s="36"/>
      <c r="L99" s="59"/>
      <c r="S99" s="34"/>
      <c r="T99" s="34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</row>
    <row r="100" s="2" customFormat="1" ht="6.96" customHeight="1">
      <c r="A100" s="34"/>
      <c r="B100" s="62"/>
      <c r="C100" s="63"/>
      <c r="D100" s="63"/>
      <c r="E100" s="63"/>
      <c r="F100" s="63"/>
      <c r="G100" s="63"/>
      <c r="H100" s="63"/>
      <c r="I100" s="188"/>
      <c r="J100" s="63"/>
      <c r="K100" s="63"/>
      <c r="L100" s="59"/>
      <c r="S100" s="34"/>
      <c r="T100" s="34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</row>
    <row r="104" s="2" customFormat="1" ht="6.96" customHeight="1">
      <c r="A104" s="34"/>
      <c r="B104" s="64"/>
      <c r="C104" s="65"/>
      <c r="D104" s="65"/>
      <c r="E104" s="65"/>
      <c r="F104" s="65"/>
      <c r="G104" s="65"/>
      <c r="H104" s="65"/>
      <c r="I104" s="191"/>
      <c r="J104" s="65"/>
      <c r="K104" s="65"/>
      <c r="L104" s="59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5" s="2" customFormat="1" ht="24.96" customHeight="1">
      <c r="A105" s="34"/>
      <c r="B105" s="35"/>
      <c r="C105" s="19" t="s">
        <v>179</v>
      </c>
      <c r="D105" s="36"/>
      <c r="E105" s="36"/>
      <c r="F105" s="36"/>
      <c r="G105" s="36"/>
      <c r="H105" s="36"/>
      <c r="I105" s="150"/>
      <c r="J105" s="36"/>
      <c r="K105" s="36"/>
      <c r="L105" s="59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="2" customFormat="1" ht="6.96" customHeight="1">
      <c r="A106" s="34"/>
      <c r="B106" s="35"/>
      <c r="C106" s="36"/>
      <c r="D106" s="36"/>
      <c r="E106" s="36"/>
      <c r="F106" s="36"/>
      <c r="G106" s="36"/>
      <c r="H106" s="36"/>
      <c r="I106" s="150"/>
      <c r="J106" s="36"/>
      <c r="K106" s="36"/>
      <c r="L106" s="59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="2" customFormat="1" ht="12" customHeight="1">
      <c r="A107" s="34"/>
      <c r="B107" s="35"/>
      <c r="C107" s="28" t="s">
        <v>16</v>
      </c>
      <c r="D107" s="36"/>
      <c r="E107" s="36"/>
      <c r="F107" s="36"/>
      <c r="G107" s="36"/>
      <c r="H107" s="36"/>
      <c r="I107" s="150"/>
      <c r="J107" s="36"/>
      <c r="K107" s="36"/>
      <c r="L107" s="59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="2" customFormat="1" ht="16.5" customHeight="1">
      <c r="A108" s="34"/>
      <c r="B108" s="35"/>
      <c r="C108" s="36"/>
      <c r="D108" s="36"/>
      <c r="E108" s="192" t="str">
        <f>E7</f>
        <v xml:space="preserve">Oprava kolejí a výhybek v uzlu Plzeň a na trati  Plzeň - Blatno</v>
      </c>
      <c r="F108" s="28"/>
      <c r="G108" s="28"/>
      <c r="H108" s="28"/>
      <c r="I108" s="150"/>
      <c r="J108" s="36"/>
      <c r="K108" s="36"/>
      <c r="L108" s="59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="1" customFormat="1" ht="12" customHeight="1">
      <c r="B109" s="17"/>
      <c r="C109" s="28" t="s">
        <v>170</v>
      </c>
      <c r="D109" s="18"/>
      <c r="E109" s="18"/>
      <c r="F109" s="18"/>
      <c r="G109" s="18"/>
      <c r="H109" s="18"/>
      <c r="I109" s="142"/>
      <c r="J109" s="18"/>
      <c r="K109" s="18"/>
      <c r="L109" s="16"/>
    </row>
    <row r="110" s="2" customFormat="1" ht="16.5" customHeight="1">
      <c r="A110" s="34"/>
      <c r="B110" s="35"/>
      <c r="C110" s="36"/>
      <c r="D110" s="36"/>
      <c r="E110" s="192" t="s">
        <v>1798</v>
      </c>
      <c r="F110" s="36"/>
      <c r="G110" s="36"/>
      <c r="H110" s="36"/>
      <c r="I110" s="150"/>
      <c r="J110" s="36"/>
      <c r="K110" s="36"/>
      <c r="L110" s="59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="2" customFormat="1" ht="12" customHeight="1">
      <c r="A111" s="34"/>
      <c r="B111" s="35"/>
      <c r="C111" s="28" t="s">
        <v>172</v>
      </c>
      <c r="D111" s="36"/>
      <c r="E111" s="36"/>
      <c r="F111" s="36"/>
      <c r="G111" s="36"/>
      <c r="H111" s="36"/>
      <c r="I111" s="150"/>
      <c r="J111" s="36"/>
      <c r="K111" s="36"/>
      <c r="L111" s="59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="2" customFormat="1" ht="16.5" customHeight="1">
      <c r="A112" s="34"/>
      <c r="B112" s="35"/>
      <c r="C112" s="36"/>
      <c r="D112" s="36"/>
      <c r="E112" s="72" t="str">
        <f>E11</f>
        <v>SO 6.1 - Oprava v.č. 9 a spojky</v>
      </c>
      <c r="F112" s="36"/>
      <c r="G112" s="36"/>
      <c r="H112" s="36"/>
      <c r="I112" s="150"/>
      <c r="J112" s="36"/>
      <c r="K112" s="36"/>
      <c r="L112" s="59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="2" customFormat="1" ht="6.96" customHeight="1">
      <c r="A113" s="34"/>
      <c r="B113" s="35"/>
      <c r="C113" s="36"/>
      <c r="D113" s="36"/>
      <c r="E113" s="36"/>
      <c r="F113" s="36"/>
      <c r="G113" s="36"/>
      <c r="H113" s="36"/>
      <c r="I113" s="150"/>
      <c r="J113" s="36"/>
      <c r="K113" s="36"/>
      <c r="L113" s="59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12" customHeight="1">
      <c r="A114" s="34"/>
      <c r="B114" s="35"/>
      <c r="C114" s="28" t="s">
        <v>20</v>
      </c>
      <c r="D114" s="36"/>
      <c r="E114" s="36"/>
      <c r="F114" s="23" t="str">
        <f>F14</f>
        <v>TO Plzeň, TO Třemošná</v>
      </c>
      <c r="G114" s="36"/>
      <c r="H114" s="36"/>
      <c r="I114" s="152" t="s">
        <v>22</v>
      </c>
      <c r="J114" s="75" t="str">
        <f>IF(J14="","",J14)</f>
        <v>8. 1. 2020</v>
      </c>
      <c r="K114" s="36"/>
      <c r="L114" s="59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6.96" customHeight="1">
      <c r="A115" s="34"/>
      <c r="B115" s="35"/>
      <c r="C115" s="36"/>
      <c r="D115" s="36"/>
      <c r="E115" s="36"/>
      <c r="F115" s="36"/>
      <c r="G115" s="36"/>
      <c r="H115" s="36"/>
      <c r="I115" s="150"/>
      <c r="J115" s="36"/>
      <c r="K115" s="36"/>
      <c r="L115" s="59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2" customFormat="1" ht="15.15" customHeight="1">
      <c r="A116" s="34"/>
      <c r="B116" s="35"/>
      <c r="C116" s="28" t="s">
        <v>24</v>
      </c>
      <c r="D116" s="36"/>
      <c r="E116" s="36"/>
      <c r="F116" s="23" t="str">
        <f>E17</f>
        <v xml:space="preserve">Správa železnic s.o. -  OŘ Plzeň</v>
      </c>
      <c r="G116" s="36"/>
      <c r="H116" s="36"/>
      <c r="I116" s="152" t="s">
        <v>30</v>
      </c>
      <c r="J116" s="32" t="str">
        <f>E23</f>
        <v xml:space="preserve"> </v>
      </c>
      <c r="K116" s="36"/>
      <c r="L116" s="59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="2" customFormat="1" ht="15.15" customHeight="1">
      <c r="A117" s="34"/>
      <c r="B117" s="35"/>
      <c r="C117" s="28" t="s">
        <v>28</v>
      </c>
      <c r="D117" s="36"/>
      <c r="E117" s="36"/>
      <c r="F117" s="23" t="str">
        <f>IF(E20="","",E20)</f>
        <v>Vyplň údaj</v>
      </c>
      <c r="G117" s="36"/>
      <c r="H117" s="36"/>
      <c r="I117" s="152" t="s">
        <v>33</v>
      </c>
      <c r="J117" s="32" t="str">
        <f>E26</f>
        <v>Jung</v>
      </c>
      <c r="K117" s="36"/>
      <c r="L117" s="59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="2" customFormat="1" ht="10.32" customHeight="1">
      <c r="A118" s="34"/>
      <c r="B118" s="35"/>
      <c r="C118" s="36"/>
      <c r="D118" s="36"/>
      <c r="E118" s="36"/>
      <c r="F118" s="36"/>
      <c r="G118" s="36"/>
      <c r="H118" s="36"/>
      <c r="I118" s="150"/>
      <c r="J118" s="36"/>
      <c r="K118" s="36"/>
      <c r="L118" s="59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="9" customFormat="1" ht="29.28" customHeight="1">
      <c r="A119" s="198"/>
      <c r="B119" s="199"/>
      <c r="C119" s="200" t="s">
        <v>180</v>
      </c>
      <c r="D119" s="201" t="s">
        <v>61</v>
      </c>
      <c r="E119" s="201" t="s">
        <v>57</v>
      </c>
      <c r="F119" s="201" t="s">
        <v>58</v>
      </c>
      <c r="G119" s="201" t="s">
        <v>181</v>
      </c>
      <c r="H119" s="201" t="s">
        <v>182</v>
      </c>
      <c r="I119" s="202" t="s">
        <v>183</v>
      </c>
      <c r="J119" s="203" t="s">
        <v>176</v>
      </c>
      <c r="K119" s="204" t="s">
        <v>184</v>
      </c>
      <c r="L119" s="205"/>
      <c r="M119" s="96" t="s">
        <v>1</v>
      </c>
      <c r="N119" s="97" t="s">
        <v>40</v>
      </c>
      <c r="O119" s="97" t="s">
        <v>185</v>
      </c>
      <c r="P119" s="97" t="s">
        <v>186</v>
      </c>
      <c r="Q119" s="97" t="s">
        <v>187</v>
      </c>
      <c r="R119" s="97" t="s">
        <v>188</v>
      </c>
      <c r="S119" s="97" t="s">
        <v>189</v>
      </c>
      <c r="T119" s="98" t="s">
        <v>190</v>
      </c>
      <c r="U119" s="198"/>
      <c r="V119" s="198"/>
      <c r="W119" s="198"/>
      <c r="X119" s="198"/>
      <c r="Y119" s="198"/>
      <c r="Z119" s="198"/>
      <c r="AA119" s="198"/>
      <c r="AB119" s="198"/>
      <c r="AC119" s="198"/>
      <c r="AD119" s="198"/>
      <c r="AE119" s="198"/>
    </row>
    <row r="120" s="2" customFormat="1" ht="22.8" customHeight="1">
      <c r="A120" s="34"/>
      <c r="B120" s="35"/>
      <c r="C120" s="103" t="s">
        <v>191</v>
      </c>
      <c r="D120" s="36"/>
      <c r="E120" s="36"/>
      <c r="F120" s="36"/>
      <c r="G120" s="36"/>
      <c r="H120" s="36"/>
      <c r="I120" s="150"/>
      <c r="J120" s="206">
        <f>BK120</f>
        <v>0</v>
      </c>
      <c r="K120" s="36"/>
      <c r="L120" s="40"/>
      <c r="M120" s="99"/>
      <c r="N120" s="207"/>
      <c r="O120" s="100"/>
      <c r="P120" s="208">
        <f>SUM(P121:P394)</f>
        <v>0</v>
      </c>
      <c r="Q120" s="100"/>
      <c r="R120" s="208">
        <f>SUM(R121:R394)</f>
        <v>149.02306999999993</v>
      </c>
      <c r="S120" s="100"/>
      <c r="T120" s="209">
        <f>SUM(T121:T394)</f>
        <v>0</v>
      </c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T120" s="13" t="s">
        <v>75</v>
      </c>
      <c r="AU120" s="13" t="s">
        <v>178</v>
      </c>
      <c r="BK120" s="210">
        <f>SUM(BK121:BK394)</f>
        <v>0</v>
      </c>
    </row>
    <row r="121" s="2" customFormat="1" ht="16.5" customHeight="1">
      <c r="A121" s="34"/>
      <c r="B121" s="35"/>
      <c r="C121" s="211" t="s">
        <v>83</v>
      </c>
      <c r="D121" s="211" t="s">
        <v>192</v>
      </c>
      <c r="E121" s="212" t="s">
        <v>1035</v>
      </c>
      <c r="F121" s="213" t="s">
        <v>1036</v>
      </c>
      <c r="G121" s="214" t="s">
        <v>345</v>
      </c>
      <c r="H121" s="215">
        <v>210</v>
      </c>
      <c r="I121" s="216"/>
      <c r="J121" s="217">
        <f>ROUND(I121*H121,2)</f>
        <v>0</v>
      </c>
      <c r="K121" s="218"/>
      <c r="L121" s="40"/>
      <c r="M121" s="219" t="s">
        <v>1</v>
      </c>
      <c r="N121" s="220" t="s">
        <v>41</v>
      </c>
      <c r="O121" s="87"/>
      <c r="P121" s="221">
        <f>O121*H121</f>
        <v>0</v>
      </c>
      <c r="Q121" s="221">
        <v>0</v>
      </c>
      <c r="R121" s="221">
        <f>Q121*H121</f>
        <v>0</v>
      </c>
      <c r="S121" s="221">
        <v>0</v>
      </c>
      <c r="T121" s="222">
        <f>S121*H121</f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R121" s="223" t="s">
        <v>196</v>
      </c>
      <c r="AT121" s="223" t="s">
        <v>192</v>
      </c>
      <c r="AU121" s="223" t="s">
        <v>76</v>
      </c>
      <c r="AY121" s="13" t="s">
        <v>197</v>
      </c>
      <c r="BE121" s="224">
        <f>IF(N121="základní",J121,0)</f>
        <v>0</v>
      </c>
      <c r="BF121" s="224">
        <f>IF(N121="snížená",J121,0)</f>
        <v>0</v>
      </c>
      <c r="BG121" s="224">
        <f>IF(N121="zákl. přenesená",J121,0)</f>
        <v>0</v>
      </c>
      <c r="BH121" s="224">
        <f>IF(N121="sníž. přenesená",J121,0)</f>
        <v>0</v>
      </c>
      <c r="BI121" s="224">
        <f>IF(N121="nulová",J121,0)</f>
        <v>0</v>
      </c>
      <c r="BJ121" s="13" t="s">
        <v>83</v>
      </c>
      <c r="BK121" s="224">
        <f>ROUND(I121*H121,2)</f>
        <v>0</v>
      </c>
      <c r="BL121" s="13" t="s">
        <v>196</v>
      </c>
      <c r="BM121" s="223" t="s">
        <v>1800</v>
      </c>
    </row>
    <row r="122" s="2" customFormat="1">
      <c r="A122" s="34"/>
      <c r="B122" s="35"/>
      <c r="C122" s="36"/>
      <c r="D122" s="225" t="s">
        <v>199</v>
      </c>
      <c r="E122" s="36"/>
      <c r="F122" s="226" t="s">
        <v>1038</v>
      </c>
      <c r="G122" s="36"/>
      <c r="H122" s="36"/>
      <c r="I122" s="150"/>
      <c r="J122" s="36"/>
      <c r="K122" s="36"/>
      <c r="L122" s="40"/>
      <c r="M122" s="227"/>
      <c r="N122" s="228"/>
      <c r="O122" s="87"/>
      <c r="P122" s="87"/>
      <c r="Q122" s="87"/>
      <c r="R122" s="87"/>
      <c r="S122" s="87"/>
      <c r="T122" s="88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T122" s="13" t="s">
        <v>199</v>
      </c>
      <c r="AU122" s="13" t="s">
        <v>76</v>
      </c>
    </row>
    <row r="123" s="2" customFormat="1">
      <c r="A123" s="34"/>
      <c r="B123" s="35"/>
      <c r="C123" s="36"/>
      <c r="D123" s="225" t="s">
        <v>340</v>
      </c>
      <c r="E123" s="36"/>
      <c r="F123" s="229" t="s">
        <v>1039</v>
      </c>
      <c r="G123" s="36"/>
      <c r="H123" s="36"/>
      <c r="I123" s="150"/>
      <c r="J123" s="36"/>
      <c r="K123" s="36"/>
      <c r="L123" s="40"/>
      <c r="M123" s="227"/>
      <c r="N123" s="228"/>
      <c r="O123" s="87"/>
      <c r="P123" s="87"/>
      <c r="Q123" s="87"/>
      <c r="R123" s="87"/>
      <c r="S123" s="87"/>
      <c r="T123" s="88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T123" s="13" t="s">
        <v>340</v>
      </c>
      <c r="AU123" s="13" t="s">
        <v>76</v>
      </c>
    </row>
    <row r="124" s="10" customFormat="1">
      <c r="A124" s="10"/>
      <c r="B124" s="230"/>
      <c r="C124" s="231"/>
      <c r="D124" s="225" t="s">
        <v>203</v>
      </c>
      <c r="E124" s="232" t="s">
        <v>1</v>
      </c>
      <c r="F124" s="233" t="s">
        <v>1801</v>
      </c>
      <c r="G124" s="231"/>
      <c r="H124" s="234">
        <v>210</v>
      </c>
      <c r="I124" s="235"/>
      <c r="J124" s="231"/>
      <c r="K124" s="231"/>
      <c r="L124" s="236"/>
      <c r="M124" s="237"/>
      <c r="N124" s="238"/>
      <c r="O124" s="238"/>
      <c r="P124" s="238"/>
      <c r="Q124" s="238"/>
      <c r="R124" s="238"/>
      <c r="S124" s="238"/>
      <c r="T124" s="239"/>
      <c r="U124" s="10"/>
      <c r="V124" s="10"/>
      <c r="W124" s="10"/>
      <c r="X124" s="10"/>
      <c r="Y124" s="10"/>
      <c r="Z124" s="10"/>
      <c r="AA124" s="10"/>
      <c r="AB124" s="10"/>
      <c r="AC124" s="10"/>
      <c r="AD124" s="10"/>
      <c r="AE124" s="10"/>
      <c r="AT124" s="240" t="s">
        <v>203</v>
      </c>
      <c r="AU124" s="240" t="s">
        <v>76</v>
      </c>
      <c r="AV124" s="10" t="s">
        <v>85</v>
      </c>
      <c r="AW124" s="10" t="s">
        <v>32</v>
      </c>
      <c r="AX124" s="10" t="s">
        <v>83</v>
      </c>
      <c r="AY124" s="240" t="s">
        <v>197</v>
      </c>
    </row>
    <row r="125" s="2" customFormat="1" ht="16.5" customHeight="1">
      <c r="A125" s="34"/>
      <c r="B125" s="35"/>
      <c r="C125" s="211" t="s">
        <v>85</v>
      </c>
      <c r="D125" s="211" t="s">
        <v>192</v>
      </c>
      <c r="E125" s="212" t="s">
        <v>1042</v>
      </c>
      <c r="F125" s="213" t="s">
        <v>1043</v>
      </c>
      <c r="G125" s="214" t="s">
        <v>345</v>
      </c>
      <c r="H125" s="215">
        <v>180</v>
      </c>
      <c r="I125" s="216"/>
      <c r="J125" s="217">
        <f>ROUND(I125*H125,2)</f>
        <v>0</v>
      </c>
      <c r="K125" s="218"/>
      <c r="L125" s="40"/>
      <c r="M125" s="219" t="s">
        <v>1</v>
      </c>
      <c r="N125" s="220" t="s">
        <v>41</v>
      </c>
      <c r="O125" s="87"/>
      <c r="P125" s="221">
        <f>O125*H125</f>
        <v>0</v>
      </c>
      <c r="Q125" s="221">
        <v>0</v>
      </c>
      <c r="R125" s="221">
        <f>Q125*H125</f>
        <v>0</v>
      </c>
      <c r="S125" s="221">
        <v>0</v>
      </c>
      <c r="T125" s="222">
        <f>S125*H125</f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223" t="s">
        <v>196</v>
      </c>
      <c r="AT125" s="223" t="s">
        <v>192</v>
      </c>
      <c r="AU125" s="223" t="s">
        <v>76</v>
      </c>
      <c r="AY125" s="13" t="s">
        <v>197</v>
      </c>
      <c r="BE125" s="224">
        <f>IF(N125="základní",J125,0)</f>
        <v>0</v>
      </c>
      <c r="BF125" s="224">
        <f>IF(N125="snížená",J125,0)</f>
        <v>0</v>
      </c>
      <c r="BG125" s="224">
        <f>IF(N125="zákl. přenesená",J125,0)</f>
        <v>0</v>
      </c>
      <c r="BH125" s="224">
        <f>IF(N125="sníž. přenesená",J125,0)</f>
        <v>0</v>
      </c>
      <c r="BI125" s="224">
        <f>IF(N125="nulová",J125,0)</f>
        <v>0</v>
      </c>
      <c r="BJ125" s="13" t="s">
        <v>83</v>
      </c>
      <c r="BK125" s="224">
        <f>ROUND(I125*H125,2)</f>
        <v>0</v>
      </c>
      <c r="BL125" s="13" t="s">
        <v>196</v>
      </c>
      <c r="BM125" s="223" t="s">
        <v>1802</v>
      </c>
    </row>
    <row r="126" s="2" customFormat="1">
      <c r="A126" s="34"/>
      <c r="B126" s="35"/>
      <c r="C126" s="36"/>
      <c r="D126" s="225" t="s">
        <v>199</v>
      </c>
      <c r="E126" s="36"/>
      <c r="F126" s="226" t="s">
        <v>1045</v>
      </c>
      <c r="G126" s="36"/>
      <c r="H126" s="36"/>
      <c r="I126" s="150"/>
      <c r="J126" s="36"/>
      <c r="K126" s="36"/>
      <c r="L126" s="40"/>
      <c r="M126" s="227"/>
      <c r="N126" s="228"/>
      <c r="O126" s="87"/>
      <c r="P126" s="87"/>
      <c r="Q126" s="87"/>
      <c r="R126" s="87"/>
      <c r="S126" s="87"/>
      <c r="T126" s="88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T126" s="13" t="s">
        <v>199</v>
      </c>
      <c r="AU126" s="13" t="s">
        <v>76</v>
      </c>
    </row>
    <row r="127" s="2" customFormat="1">
      <c r="A127" s="34"/>
      <c r="B127" s="35"/>
      <c r="C127" s="36"/>
      <c r="D127" s="225" t="s">
        <v>340</v>
      </c>
      <c r="E127" s="36"/>
      <c r="F127" s="229" t="s">
        <v>1046</v>
      </c>
      <c r="G127" s="36"/>
      <c r="H127" s="36"/>
      <c r="I127" s="150"/>
      <c r="J127" s="36"/>
      <c r="K127" s="36"/>
      <c r="L127" s="40"/>
      <c r="M127" s="227"/>
      <c r="N127" s="228"/>
      <c r="O127" s="87"/>
      <c r="P127" s="87"/>
      <c r="Q127" s="87"/>
      <c r="R127" s="87"/>
      <c r="S127" s="87"/>
      <c r="T127" s="88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T127" s="13" t="s">
        <v>340</v>
      </c>
      <c r="AU127" s="13" t="s">
        <v>76</v>
      </c>
    </row>
    <row r="128" s="2" customFormat="1" ht="16.5" customHeight="1">
      <c r="A128" s="34"/>
      <c r="B128" s="35"/>
      <c r="C128" s="211" t="s">
        <v>214</v>
      </c>
      <c r="D128" s="211" t="s">
        <v>192</v>
      </c>
      <c r="E128" s="212" t="s">
        <v>1048</v>
      </c>
      <c r="F128" s="213" t="s">
        <v>1049</v>
      </c>
      <c r="G128" s="214" t="s">
        <v>443</v>
      </c>
      <c r="H128" s="215">
        <v>5.4000000000000004</v>
      </c>
      <c r="I128" s="216"/>
      <c r="J128" s="217">
        <f>ROUND(I128*H128,2)</f>
        <v>0</v>
      </c>
      <c r="K128" s="218"/>
      <c r="L128" s="40"/>
      <c r="M128" s="219" t="s">
        <v>1</v>
      </c>
      <c r="N128" s="220" t="s">
        <v>41</v>
      </c>
      <c r="O128" s="87"/>
      <c r="P128" s="221">
        <f>O128*H128</f>
        <v>0</v>
      </c>
      <c r="Q128" s="221">
        <v>0</v>
      </c>
      <c r="R128" s="221">
        <f>Q128*H128</f>
        <v>0</v>
      </c>
      <c r="S128" s="221">
        <v>0</v>
      </c>
      <c r="T128" s="222">
        <f>S128*H128</f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223" t="s">
        <v>196</v>
      </c>
      <c r="AT128" s="223" t="s">
        <v>192</v>
      </c>
      <c r="AU128" s="223" t="s">
        <v>76</v>
      </c>
      <c r="AY128" s="13" t="s">
        <v>197</v>
      </c>
      <c r="BE128" s="224">
        <f>IF(N128="základní",J128,0)</f>
        <v>0</v>
      </c>
      <c r="BF128" s="224">
        <f>IF(N128="snížená",J128,0)</f>
        <v>0</v>
      </c>
      <c r="BG128" s="224">
        <f>IF(N128="zákl. přenesená",J128,0)</f>
        <v>0</v>
      </c>
      <c r="BH128" s="224">
        <f>IF(N128="sníž. přenesená",J128,0)</f>
        <v>0</v>
      </c>
      <c r="BI128" s="224">
        <f>IF(N128="nulová",J128,0)</f>
        <v>0</v>
      </c>
      <c r="BJ128" s="13" t="s">
        <v>83</v>
      </c>
      <c r="BK128" s="224">
        <f>ROUND(I128*H128,2)</f>
        <v>0</v>
      </c>
      <c r="BL128" s="13" t="s">
        <v>196</v>
      </c>
      <c r="BM128" s="223" t="s">
        <v>1803</v>
      </c>
    </row>
    <row r="129" s="2" customFormat="1">
      <c r="A129" s="34"/>
      <c r="B129" s="35"/>
      <c r="C129" s="36"/>
      <c r="D129" s="225" t="s">
        <v>199</v>
      </c>
      <c r="E129" s="36"/>
      <c r="F129" s="226" t="s">
        <v>1051</v>
      </c>
      <c r="G129" s="36"/>
      <c r="H129" s="36"/>
      <c r="I129" s="150"/>
      <c r="J129" s="36"/>
      <c r="K129" s="36"/>
      <c r="L129" s="40"/>
      <c r="M129" s="227"/>
      <c r="N129" s="228"/>
      <c r="O129" s="87"/>
      <c r="P129" s="87"/>
      <c r="Q129" s="87"/>
      <c r="R129" s="87"/>
      <c r="S129" s="87"/>
      <c r="T129" s="88"/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T129" s="13" t="s">
        <v>199</v>
      </c>
      <c r="AU129" s="13" t="s">
        <v>76</v>
      </c>
    </row>
    <row r="130" s="2" customFormat="1">
      <c r="A130" s="34"/>
      <c r="B130" s="35"/>
      <c r="C130" s="36"/>
      <c r="D130" s="225" t="s">
        <v>340</v>
      </c>
      <c r="E130" s="36"/>
      <c r="F130" s="229" t="s">
        <v>1052</v>
      </c>
      <c r="G130" s="36"/>
      <c r="H130" s="36"/>
      <c r="I130" s="150"/>
      <c r="J130" s="36"/>
      <c r="K130" s="36"/>
      <c r="L130" s="40"/>
      <c r="M130" s="227"/>
      <c r="N130" s="228"/>
      <c r="O130" s="87"/>
      <c r="P130" s="87"/>
      <c r="Q130" s="87"/>
      <c r="R130" s="87"/>
      <c r="S130" s="87"/>
      <c r="T130" s="88"/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T130" s="13" t="s">
        <v>340</v>
      </c>
      <c r="AU130" s="13" t="s">
        <v>76</v>
      </c>
    </row>
    <row r="131" s="10" customFormat="1">
      <c r="A131" s="10"/>
      <c r="B131" s="230"/>
      <c r="C131" s="231"/>
      <c r="D131" s="225" t="s">
        <v>203</v>
      </c>
      <c r="E131" s="232" t="s">
        <v>1</v>
      </c>
      <c r="F131" s="233" t="s">
        <v>1804</v>
      </c>
      <c r="G131" s="231"/>
      <c r="H131" s="234">
        <v>5.4000000000000004</v>
      </c>
      <c r="I131" s="235"/>
      <c r="J131" s="231"/>
      <c r="K131" s="231"/>
      <c r="L131" s="236"/>
      <c r="M131" s="237"/>
      <c r="N131" s="238"/>
      <c r="O131" s="238"/>
      <c r="P131" s="238"/>
      <c r="Q131" s="238"/>
      <c r="R131" s="238"/>
      <c r="S131" s="238"/>
      <c r="T131" s="239"/>
      <c r="U131" s="10"/>
      <c r="V131" s="10"/>
      <c r="W131" s="10"/>
      <c r="X131" s="10"/>
      <c r="Y131" s="10"/>
      <c r="Z131" s="10"/>
      <c r="AA131" s="10"/>
      <c r="AB131" s="10"/>
      <c r="AC131" s="10"/>
      <c r="AD131" s="10"/>
      <c r="AE131" s="10"/>
      <c r="AT131" s="240" t="s">
        <v>203</v>
      </c>
      <c r="AU131" s="240" t="s">
        <v>76</v>
      </c>
      <c r="AV131" s="10" t="s">
        <v>85</v>
      </c>
      <c r="AW131" s="10" t="s">
        <v>32</v>
      </c>
      <c r="AX131" s="10" t="s">
        <v>83</v>
      </c>
      <c r="AY131" s="240" t="s">
        <v>197</v>
      </c>
    </row>
    <row r="132" s="2" customFormat="1" ht="16.5" customHeight="1">
      <c r="A132" s="34"/>
      <c r="B132" s="35"/>
      <c r="C132" s="252" t="s">
        <v>196</v>
      </c>
      <c r="D132" s="252" t="s">
        <v>237</v>
      </c>
      <c r="E132" s="253" t="s">
        <v>1054</v>
      </c>
      <c r="F132" s="254" t="s">
        <v>1055</v>
      </c>
      <c r="G132" s="255" t="s">
        <v>307</v>
      </c>
      <c r="H132" s="256">
        <v>8.0999999999999996</v>
      </c>
      <c r="I132" s="257"/>
      <c r="J132" s="258">
        <f>ROUND(I132*H132,2)</f>
        <v>0</v>
      </c>
      <c r="K132" s="259"/>
      <c r="L132" s="260"/>
      <c r="M132" s="261" t="s">
        <v>1</v>
      </c>
      <c r="N132" s="262" t="s">
        <v>41</v>
      </c>
      <c r="O132" s="87"/>
      <c r="P132" s="221">
        <f>O132*H132</f>
        <v>0</v>
      </c>
      <c r="Q132" s="221">
        <v>1</v>
      </c>
      <c r="R132" s="221">
        <f>Q132*H132</f>
        <v>8.0999999999999996</v>
      </c>
      <c r="S132" s="221">
        <v>0</v>
      </c>
      <c r="T132" s="222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223" t="s">
        <v>243</v>
      </c>
      <c r="AT132" s="223" t="s">
        <v>237</v>
      </c>
      <c r="AU132" s="223" t="s">
        <v>76</v>
      </c>
      <c r="AY132" s="13" t="s">
        <v>197</v>
      </c>
      <c r="BE132" s="224">
        <f>IF(N132="základní",J132,0)</f>
        <v>0</v>
      </c>
      <c r="BF132" s="224">
        <f>IF(N132="snížená",J132,0)</f>
        <v>0</v>
      </c>
      <c r="BG132" s="224">
        <f>IF(N132="zákl. přenesená",J132,0)</f>
        <v>0</v>
      </c>
      <c r="BH132" s="224">
        <f>IF(N132="sníž. přenesená",J132,0)</f>
        <v>0</v>
      </c>
      <c r="BI132" s="224">
        <f>IF(N132="nulová",J132,0)</f>
        <v>0</v>
      </c>
      <c r="BJ132" s="13" t="s">
        <v>83</v>
      </c>
      <c r="BK132" s="224">
        <f>ROUND(I132*H132,2)</f>
        <v>0</v>
      </c>
      <c r="BL132" s="13" t="s">
        <v>196</v>
      </c>
      <c r="BM132" s="223" t="s">
        <v>1805</v>
      </c>
    </row>
    <row r="133" s="2" customFormat="1">
      <c r="A133" s="34"/>
      <c r="B133" s="35"/>
      <c r="C133" s="36"/>
      <c r="D133" s="225" t="s">
        <v>199</v>
      </c>
      <c r="E133" s="36"/>
      <c r="F133" s="226" t="s">
        <v>1055</v>
      </c>
      <c r="G133" s="36"/>
      <c r="H133" s="36"/>
      <c r="I133" s="150"/>
      <c r="J133" s="36"/>
      <c r="K133" s="36"/>
      <c r="L133" s="40"/>
      <c r="M133" s="227"/>
      <c r="N133" s="228"/>
      <c r="O133" s="87"/>
      <c r="P133" s="87"/>
      <c r="Q133" s="87"/>
      <c r="R133" s="87"/>
      <c r="S133" s="87"/>
      <c r="T133" s="88"/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T133" s="13" t="s">
        <v>199</v>
      </c>
      <c r="AU133" s="13" t="s">
        <v>76</v>
      </c>
    </row>
    <row r="134" s="10" customFormat="1">
      <c r="A134" s="10"/>
      <c r="B134" s="230"/>
      <c r="C134" s="231"/>
      <c r="D134" s="225" t="s">
        <v>203</v>
      </c>
      <c r="E134" s="232" t="s">
        <v>1</v>
      </c>
      <c r="F134" s="233" t="s">
        <v>1806</v>
      </c>
      <c r="G134" s="231"/>
      <c r="H134" s="234">
        <v>8.0999999999999996</v>
      </c>
      <c r="I134" s="235"/>
      <c r="J134" s="231"/>
      <c r="K134" s="231"/>
      <c r="L134" s="236"/>
      <c r="M134" s="237"/>
      <c r="N134" s="238"/>
      <c r="O134" s="238"/>
      <c r="P134" s="238"/>
      <c r="Q134" s="238"/>
      <c r="R134" s="238"/>
      <c r="S134" s="238"/>
      <c r="T134" s="239"/>
      <c r="U134" s="10"/>
      <c r="V134" s="10"/>
      <c r="W134" s="10"/>
      <c r="X134" s="10"/>
      <c r="Y134" s="10"/>
      <c r="Z134" s="10"/>
      <c r="AA134" s="10"/>
      <c r="AB134" s="10"/>
      <c r="AC134" s="10"/>
      <c r="AD134" s="10"/>
      <c r="AE134" s="10"/>
      <c r="AT134" s="240" t="s">
        <v>203</v>
      </c>
      <c r="AU134" s="240" t="s">
        <v>76</v>
      </c>
      <c r="AV134" s="10" t="s">
        <v>85</v>
      </c>
      <c r="AW134" s="10" t="s">
        <v>32</v>
      </c>
      <c r="AX134" s="10" t="s">
        <v>83</v>
      </c>
      <c r="AY134" s="240" t="s">
        <v>197</v>
      </c>
    </row>
    <row r="135" s="2" customFormat="1" ht="16.5" customHeight="1">
      <c r="A135" s="34"/>
      <c r="B135" s="35"/>
      <c r="C135" s="211" t="s">
        <v>224</v>
      </c>
      <c r="D135" s="211" t="s">
        <v>192</v>
      </c>
      <c r="E135" s="212" t="s">
        <v>1807</v>
      </c>
      <c r="F135" s="213" t="s">
        <v>1808</v>
      </c>
      <c r="G135" s="214" t="s">
        <v>195</v>
      </c>
      <c r="H135" s="215">
        <v>49.845999999999997</v>
      </c>
      <c r="I135" s="216"/>
      <c r="J135" s="217">
        <f>ROUND(I135*H135,2)</f>
        <v>0</v>
      </c>
      <c r="K135" s="218"/>
      <c r="L135" s="40"/>
      <c r="M135" s="219" t="s">
        <v>1</v>
      </c>
      <c r="N135" s="220" t="s">
        <v>41</v>
      </c>
      <c r="O135" s="87"/>
      <c r="P135" s="221">
        <f>O135*H135</f>
        <v>0</v>
      </c>
      <c r="Q135" s="221">
        <v>0</v>
      </c>
      <c r="R135" s="221">
        <f>Q135*H135</f>
        <v>0</v>
      </c>
      <c r="S135" s="221">
        <v>0</v>
      </c>
      <c r="T135" s="222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223" t="s">
        <v>196</v>
      </c>
      <c r="AT135" s="223" t="s">
        <v>192</v>
      </c>
      <c r="AU135" s="223" t="s">
        <v>76</v>
      </c>
      <c r="AY135" s="13" t="s">
        <v>197</v>
      </c>
      <c r="BE135" s="224">
        <f>IF(N135="základní",J135,0)</f>
        <v>0</v>
      </c>
      <c r="BF135" s="224">
        <f>IF(N135="snížená",J135,0)</f>
        <v>0</v>
      </c>
      <c r="BG135" s="224">
        <f>IF(N135="zákl. přenesená",J135,0)</f>
        <v>0</v>
      </c>
      <c r="BH135" s="224">
        <f>IF(N135="sníž. přenesená",J135,0)</f>
        <v>0</v>
      </c>
      <c r="BI135" s="224">
        <f>IF(N135="nulová",J135,0)</f>
        <v>0</v>
      </c>
      <c r="BJ135" s="13" t="s">
        <v>83</v>
      </c>
      <c r="BK135" s="224">
        <f>ROUND(I135*H135,2)</f>
        <v>0</v>
      </c>
      <c r="BL135" s="13" t="s">
        <v>196</v>
      </c>
      <c r="BM135" s="223" t="s">
        <v>1809</v>
      </c>
    </row>
    <row r="136" s="2" customFormat="1">
      <c r="A136" s="34"/>
      <c r="B136" s="35"/>
      <c r="C136" s="36"/>
      <c r="D136" s="225" t="s">
        <v>199</v>
      </c>
      <c r="E136" s="36"/>
      <c r="F136" s="226" t="s">
        <v>1810</v>
      </c>
      <c r="G136" s="36"/>
      <c r="H136" s="36"/>
      <c r="I136" s="150"/>
      <c r="J136" s="36"/>
      <c r="K136" s="36"/>
      <c r="L136" s="40"/>
      <c r="M136" s="227"/>
      <c r="N136" s="228"/>
      <c r="O136" s="87"/>
      <c r="P136" s="87"/>
      <c r="Q136" s="87"/>
      <c r="R136" s="87"/>
      <c r="S136" s="87"/>
      <c r="T136" s="88"/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T136" s="13" t="s">
        <v>199</v>
      </c>
      <c r="AU136" s="13" t="s">
        <v>76</v>
      </c>
    </row>
    <row r="137" s="2" customFormat="1">
      <c r="A137" s="34"/>
      <c r="B137" s="35"/>
      <c r="C137" s="36"/>
      <c r="D137" s="225" t="s">
        <v>340</v>
      </c>
      <c r="E137" s="36"/>
      <c r="F137" s="229" t="s">
        <v>1811</v>
      </c>
      <c r="G137" s="36"/>
      <c r="H137" s="36"/>
      <c r="I137" s="150"/>
      <c r="J137" s="36"/>
      <c r="K137" s="36"/>
      <c r="L137" s="40"/>
      <c r="M137" s="227"/>
      <c r="N137" s="228"/>
      <c r="O137" s="87"/>
      <c r="P137" s="87"/>
      <c r="Q137" s="87"/>
      <c r="R137" s="87"/>
      <c r="S137" s="87"/>
      <c r="T137" s="88"/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T137" s="13" t="s">
        <v>340</v>
      </c>
      <c r="AU137" s="13" t="s">
        <v>76</v>
      </c>
    </row>
    <row r="138" s="2" customFormat="1" ht="16.5" customHeight="1">
      <c r="A138" s="34"/>
      <c r="B138" s="35"/>
      <c r="C138" s="211" t="s">
        <v>229</v>
      </c>
      <c r="D138" s="211" t="s">
        <v>192</v>
      </c>
      <c r="E138" s="212" t="s">
        <v>1812</v>
      </c>
      <c r="F138" s="213" t="s">
        <v>1813</v>
      </c>
      <c r="G138" s="214" t="s">
        <v>195</v>
      </c>
      <c r="H138" s="215">
        <v>49.845999999999997</v>
      </c>
      <c r="I138" s="216"/>
      <c r="J138" s="217">
        <f>ROUND(I138*H138,2)</f>
        <v>0</v>
      </c>
      <c r="K138" s="218"/>
      <c r="L138" s="40"/>
      <c r="M138" s="219" t="s">
        <v>1</v>
      </c>
      <c r="N138" s="220" t="s">
        <v>41</v>
      </c>
      <c r="O138" s="87"/>
      <c r="P138" s="221">
        <f>O138*H138</f>
        <v>0</v>
      </c>
      <c r="Q138" s="221">
        <v>0</v>
      </c>
      <c r="R138" s="221">
        <f>Q138*H138</f>
        <v>0</v>
      </c>
      <c r="S138" s="221">
        <v>0</v>
      </c>
      <c r="T138" s="222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223" t="s">
        <v>196</v>
      </c>
      <c r="AT138" s="223" t="s">
        <v>192</v>
      </c>
      <c r="AU138" s="223" t="s">
        <v>76</v>
      </c>
      <c r="AY138" s="13" t="s">
        <v>197</v>
      </c>
      <c r="BE138" s="224">
        <f>IF(N138="základní",J138,0)</f>
        <v>0</v>
      </c>
      <c r="BF138" s="224">
        <f>IF(N138="snížená",J138,0)</f>
        <v>0</v>
      </c>
      <c r="BG138" s="224">
        <f>IF(N138="zákl. přenesená",J138,0)</f>
        <v>0</v>
      </c>
      <c r="BH138" s="224">
        <f>IF(N138="sníž. přenesená",J138,0)</f>
        <v>0</v>
      </c>
      <c r="BI138" s="224">
        <f>IF(N138="nulová",J138,0)</f>
        <v>0</v>
      </c>
      <c r="BJ138" s="13" t="s">
        <v>83</v>
      </c>
      <c r="BK138" s="224">
        <f>ROUND(I138*H138,2)</f>
        <v>0</v>
      </c>
      <c r="BL138" s="13" t="s">
        <v>196</v>
      </c>
      <c r="BM138" s="223" t="s">
        <v>1814</v>
      </c>
    </row>
    <row r="139" s="2" customFormat="1">
      <c r="A139" s="34"/>
      <c r="B139" s="35"/>
      <c r="C139" s="36"/>
      <c r="D139" s="225" t="s">
        <v>199</v>
      </c>
      <c r="E139" s="36"/>
      <c r="F139" s="226" t="s">
        <v>1815</v>
      </c>
      <c r="G139" s="36"/>
      <c r="H139" s="36"/>
      <c r="I139" s="150"/>
      <c r="J139" s="36"/>
      <c r="K139" s="36"/>
      <c r="L139" s="40"/>
      <c r="M139" s="227"/>
      <c r="N139" s="228"/>
      <c r="O139" s="87"/>
      <c r="P139" s="87"/>
      <c r="Q139" s="87"/>
      <c r="R139" s="87"/>
      <c r="S139" s="87"/>
      <c r="T139" s="88"/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T139" s="13" t="s">
        <v>199</v>
      </c>
      <c r="AU139" s="13" t="s">
        <v>76</v>
      </c>
    </row>
    <row r="140" s="2" customFormat="1">
      <c r="A140" s="34"/>
      <c r="B140" s="35"/>
      <c r="C140" s="36"/>
      <c r="D140" s="225" t="s">
        <v>340</v>
      </c>
      <c r="E140" s="36"/>
      <c r="F140" s="229" t="s">
        <v>1816</v>
      </c>
      <c r="G140" s="36"/>
      <c r="H140" s="36"/>
      <c r="I140" s="150"/>
      <c r="J140" s="36"/>
      <c r="K140" s="36"/>
      <c r="L140" s="40"/>
      <c r="M140" s="227"/>
      <c r="N140" s="228"/>
      <c r="O140" s="87"/>
      <c r="P140" s="87"/>
      <c r="Q140" s="87"/>
      <c r="R140" s="87"/>
      <c r="S140" s="87"/>
      <c r="T140" s="88"/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T140" s="13" t="s">
        <v>340</v>
      </c>
      <c r="AU140" s="13" t="s">
        <v>76</v>
      </c>
    </row>
    <row r="141" s="2" customFormat="1" ht="16.5" customHeight="1">
      <c r="A141" s="34"/>
      <c r="B141" s="35"/>
      <c r="C141" s="211" t="s">
        <v>236</v>
      </c>
      <c r="D141" s="211" t="s">
        <v>192</v>
      </c>
      <c r="E141" s="212" t="s">
        <v>1817</v>
      </c>
      <c r="F141" s="213" t="s">
        <v>1818</v>
      </c>
      <c r="G141" s="214" t="s">
        <v>429</v>
      </c>
      <c r="H141" s="215">
        <v>0.050999999999999997</v>
      </c>
      <c r="I141" s="216"/>
      <c r="J141" s="217">
        <f>ROUND(I141*H141,2)</f>
        <v>0</v>
      </c>
      <c r="K141" s="218"/>
      <c r="L141" s="40"/>
      <c r="M141" s="219" t="s">
        <v>1</v>
      </c>
      <c r="N141" s="220" t="s">
        <v>41</v>
      </c>
      <c r="O141" s="87"/>
      <c r="P141" s="221">
        <f>O141*H141</f>
        <v>0</v>
      </c>
      <c r="Q141" s="221">
        <v>0</v>
      </c>
      <c r="R141" s="221">
        <f>Q141*H141</f>
        <v>0</v>
      </c>
      <c r="S141" s="221">
        <v>0</v>
      </c>
      <c r="T141" s="222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223" t="s">
        <v>196</v>
      </c>
      <c r="AT141" s="223" t="s">
        <v>192</v>
      </c>
      <c r="AU141" s="223" t="s">
        <v>76</v>
      </c>
      <c r="AY141" s="13" t="s">
        <v>197</v>
      </c>
      <c r="BE141" s="224">
        <f>IF(N141="základní",J141,0)</f>
        <v>0</v>
      </c>
      <c r="BF141" s="224">
        <f>IF(N141="snížená",J141,0)</f>
        <v>0</v>
      </c>
      <c r="BG141" s="224">
        <f>IF(N141="zákl. přenesená",J141,0)</f>
        <v>0</v>
      </c>
      <c r="BH141" s="224">
        <f>IF(N141="sníž. přenesená",J141,0)</f>
        <v>0</v>
      </c>
      <c r="BI141" s="224">
        <f>IF(N141="nulová",J141,0)</f>
        <v>0</v>
      </c>
      <c r="BJ141" s="13" t="s">
        <v>83</v>
      </c>
      <c r="BK141" s="224">
        <f>ROUND(I141*H141,2)</f>
        <v>0</v>
      </c>
      <c r="BL141" s="13" t="s">
        <v>196</v>
      </c>
      <c r="BM141" s="223" t="s">
        <v>1819</v>
      </c>
    </row>
    <row r="142" s="2" customFormat="1">
      <c r="A142" s="34"/>
      <c r="B142" s="35"/>
      <c r="C142" s="36"/>
      <c r="D142" s="225" t="s">
        <v>199</v>
      </c>
      <c r="E142" s="36"/>
      <c r="F142" s="226" t="s">
        <v>1820</v>
      </c>
      <c r="G142" s="36"/>
      <c r="H142" s="36"/>
      <c r="I142" s="150"/>
      <c r="J142" s="36"/>
      <c r="K142" s="36"/>
      <c r="L142" s="40"/>
      <c r="M142" s="227"/>
      <c r="N142" s="228"/>
      <c r="O142" s="87"/>
      <c r="P142" s="87"/>
      <c r="Q142" s="87"/>
      <c r="R142" s="87"/>
      <c r="S142" s="87"/>
      <c r="T142" s="88"/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T142" s="13" t="s">
        <v>199</v>
      </c>
      <c r="AU142" s="13" t="s">
        <v>76</v>
      </c>
    </row>
    <row r="143" s="2" customFormat="1">
      <c r="A143" s="34"/>
      <c r="B143" s="35"/>
      <c r="C143" s="36"/>
      <c r="D143" s="225" t="s">
        <v>340</v>
      </c>
      <c r="E143" s="36"/>
      <c r="F143" s="229" t="s">
        <v>929</v>
      </c>
      <c r="G143" s="36"/>
      <c r="H143" s="36"/>
      <c r="I143" s="150"/>
      <c r="J143" s="36"/>
      <c r="K143" s="36"/>
      <c r="L143" s="40"/>
      <c r="M143" s="227"/>
      <c r="N143" s="228"/>
      <c r="O143" s="87"/>
      <c r="P143" s="87"/>
      <c r="Q143" s="87"/>
      <c r="R143" s="87"/>
      <c r="S143" s="87"/>
      <c r="T143" s="88"/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T143" s="13" t="s">
        <v>340</v>
      </c>
      <c r="AU143" s="13" t="s">
        <v>76</v>
      </c>
    </row>
    <row r="144" s="10" customFormat="1">
      <c r="A144" s="10"/>
      <c r="B144" s="230"/>
      <c r="C144" s="231"/>
      <c r="D144" s="225" t="s">
        <v>203</v>
      </c>
      <c r="E144" s="232" t="s">
        <v>1</v>
      </c>
      <c r="F144" s="233" t="s">
        <v>1821</v>
      </c>
      <c r="G144" s="231"/>
      <c r="H144" s="234">
        <v>0.047</v>
      </c>
      <c r="I144" s="235"/>
      <c r="J144" s="231"/>
      <c r="K144" s="231"/>
      <c r="L144" s="236"/>
      <c r="M144" s="237"/>
      <c r="N144" s="238"/>
      <c r="O144" s="238"/>
      <c r="P144" s="238"/>
      <c r="Q144" s="238"/>
      <c r="R144" s="238"/>
      <c r="S144" s="238"/>
      <c r="T144" s="239"/>
      <c r="U144" s="10"/>
      <c r="V144" s="10"/>
      <c r="W144" s="10"/>
      <c r="X144" s="10"/>
      <c r="Y144" s="10"/>
      <c r="Z144" s="10"/>
      <c r="AA144" s="10"/>
      <c r="AB144" s="10"/>
      <c r="AC144" s="10"/>
      <c r="AD144" s="10"/>
      <c r="AE144" s="10"/>
      <c r="AT144" s="240" t="s">
        <v>203</v>
      </c>
      <c r="AU144" s="240" t="s">
        <v>76</v>
      </c>
      <c r="AV144" s="10" t="s">
        <v>85</v>
      </c>
      <c r="AW144" s="10" t="s">
        <v>32</v>
      </c>
      <c r="AX144" s="10" t="s">
        <v>76</v>
      </c>
      <c r="AY144" s="240" t="s">
        <v>197</v>
      </c>
    </row>
    <row r="145" s="10" customFormat="1">
      <c r="A145" s="10"/>
      <c r="B145" s="230"/>
      <c r="C145" s="231"/>
      <c r="D145" s="225" t="s">
        <v>203</v>
      </c>
      <c r="E145" s="232" t="s">
        <v>1</v>
      </c>
      <c r="F145" s="233" t="s">
        <v>1822</v>
      </c>
      <c r="G145" s="231"/>
      <c r="H145" s="234">
        <v>0.0040000000000000001</v>
      </c>
      <c r="I145" s="235"/>
      <c r="J145" s="231"/>
      <c r="K145" s="231"/>
      <c r="L145" s="236"/>
      <c r="M145" s="237"/>
      <c r="N145" s="238"/>
      <c r="O145" s="238"/>
      <c r="P145" s="238"/>
      <c r="Q145" s="238"/>
      <c r="R145" s="238"/>
      <c r="S145" s="238"/>
      <c r="T145" s="239"/>
      <c r="U145" s="10"/>
      <c r="V145" s="10"/>
      <c r="W145" s="10"/>
      <c r="X145" s="10"/>
      <c r="Y145" s="10"/>
      <c r="Z145" s="10"/>
      <c r="AA145" s="10"/>
      <c r="AB145" s="10"/>
      <c r="AC145" s="10"/>
      <c r="AD145" s="10"/>
      <c r="AE145" s="10"/>
      <c r="AT145" s="240" t="s">
        <v>203</v>
      </c>
      <c r="AU145" s="240" t="s">
        <v>76</v>
      </c>
      <c r="AV145" s="10" t="s">
        <v>85</v>
      </c>
      <c r="AW145" s="10" t="s">
        <v>32</v>
      </c>
      <c r="AX145" s="10" t="s">
        <v>76</v>
      </c>
      <c r="AY145" s="240" t="s">
        <v>197</v>
      </c>
    </row>
    <row r="146" s="11" customFormat="1">
      <c r="A146" s="11"/>
      <c r="B146" s="241"/>
      <c r="C146" s="242"/>
      <c r="D146" s="225" t="s">
        <v>203</v>
      </c>
      <c r="E146" s="243" t="s">
        <v>1</v>
      </c>
      <c r="F146" s="244" t="s">
        <v>206</v>
      </c>
      <c r="G146" s="242"/>
      <c r="H146" s="245">
        <v>0.050999999999999997</v>
      </c>
      <c r="I146" s="246"/>
      <c r="J146" s="242"/>
      <c r="K146" s="242"/>
      <c r="L146" s="247"/>
      <c r="M146" s="248"/>
      <c r="N146" s="249"/>
      <c r="O146" s="249"/>
      <c r="P146" s="249"/>
      <c r="Q146" s="249"/>
      <c r="R146" s="249"/>
      <c r="S146" s="249"/>
      <c r="T146" s="250"/>
      <c r="U146" s="11"/>
      <c r="V146" s="11"/>
      <c r="W146" s="11"/>
      <c r="X146" s="11"/>
      <c r="Y146" s="11"/>
      <c r="Z146" s="11"/>
      <c r="AA146" s="11"/>
      <c r="AB146" s="11"/>
      <c r="AC146" s="11"/>
      <c r="AD146" s="11"/>
      <c r="AE146" s="11"/>
      <c r="AT146" s="251" t="s">
        <v>203</v>
      </c>
      <c r="AU146" s="251" t="s">
        <v>76</v>
      </c>
      <c r="AV146" s="11" t="s">
        <v>196</v>
      </c>
      <c r="AW146" s="11" t="s">
        <v>32</v>
      </c>
      <c r="AX146" s="11" t="s">
        <v>83</v>
      </c>
      <c r="AY146" s="251" t="s">
        <v>197</v>
      </c>
    </row>
    <row r="147" s="2" customFormat="1" ht="16.5" customHeight="1">
      <c r="A147" s="34"/>
      <c r="B147" s="35"/>
      <c r="C147" s="211" t="s">
        <v>243</v>
      </c>
      <c r="D147" s="211" t="s">
        <v>192</v>
      </c>
      <c r="E147" s="212" t="s">
        <v>1823</v>
      </c>
      <c r="F147" s="213" t="s">
        <v>1824</v>
      </c>
      <c r="G147" s="214" t="s">
        <v>209</v>
      </c>
      <c r="H147" s="215">
        <v>1</v>
      </c>
      <c r="I147" s="216"/>
      <c r="J147" s="217">
        <f>ROUND(I147*H147,2)</f>
        <v>0</v>
      </c>
      <c r="K147" s="218"/>
      <c r="L147" s="40"/>
      <c r="M147" s="219" t="s">
        <v>1</v>
      </c>
      <c r="N147" s="220" t="s">
        <v>41</v>
      </c>
      <c r="O147" s="87"/>
      <c r="P147" s="221">
        <f>O147*H147</f>
        <v>0</v>
      </c>
      <c r="Q147" s="221">
        <v>0</v>
      </c>
      <c r="R147" s="221">
        <f>Q147*H147</f>
        <v>0</v>
      </c>
      <c r="S147" s="221">
        <v>0</v>
      </c>
      <c r="T147" s="222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223" t="s">
        <v>196</v>
      </c>
      <c r="AT147" s="223" t="s">
        <v>192</v>
      </c>
      <c r="AU147" s="223" t="s">
        <v>76</v>
      </c>
      <c r="AY147" s="13" t="s">
        <v>197</v>
      </c>
      <c r="BE147" s="224">
        <f>IF(N147="základní",J147,0)</f>
        <v>0</v>
      </c>
      <c r="BF147" s="224">
        <f>IF(N147="snížená",J147,0)</f>
        <v>0</v>
      </c>
      <c r="BG147" s="224">
        <f>IF(N147="zákl. přenesená",J147,0)</f>
        <v>0</v>
      </c>
      <c r="BH147" s="224">
        <f>IF(N147="sníž. přenesená",J147,0)</f>
        <v>0</v>
      </c>
      <c r="BI147" s="224">
        <f>IF(N147="nulová",J147,0)</f>
        <v>0</v>
      </c>
      <c r="BJ147" s="13" t="s">
        <v>83</v>
      </c>
      <c r="BK147" s="224">
        <f>ROUND(I147*H147,2)</f>
        <v>0</v>
      </c>
      <c r="BL147" s="13" t="s">
        <v>196</v>
      </c>
      <c r="BM147" s="223" t="s">
        <v>1825</v>
      </c>
    </row>
    <row r="148" s="2" customFormat="1">
      <c r="A148" s="34"/>
      <c r="B148" s="35"/>
      <c r="C148" s="36"/>
      <c r="D148" s="225" t="s">
        <v>199</v>
      </c>
      <c r="E148" s="36"/>
      <c r="F148" s="226" t="s">
        <v>1826</v>
      </c>
      <c r="G148" s="36"/>
      <c r="H148" s="36"/>
      <c r="I148" s="150"/>
      <c r="J148" s="36"/>
      <c r="K148" s="36"/>
      <c r="L148" s="40"/>
      <c r="M148" s="227"/>
      <c r="N148" s="228"/>
      <c r="O148" s="87"/>
      <c r="P148" s="87"/>
      <c r="Q148" s="87"/>
      <c r="R148" s="87"/>
      <c r="S148" s="87"/>
      <c r="T148" s="88"/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T148" s="13" t="s">
        <v>199</v>
      </c>
      <c r="AU148" s="13" t="s">
        <v>76</v>
      </c>
    </row>
    <row r="149" s="2" customFormat="1">
      <c r="A149" s="34"/>
      <c r="B149" s="35"/>
      <c r="C149" s="36"/>
      <c r="D149" s="225" t="s">
        <v>340</v>
      </c>
      <c r="E149" s="36"/>
      <c r="F149" s="229" t="s">
        <v>1827</v>
      </c>
      <c r="G149" s="36"/>
      <c r="H149" s="36"/>
      <c r="I149" s="150"/>
      <c r="J149" s="36"/>
      <c r="K149" s="36"/>
      <c r="L149" s="40"/>
      <c r="M149" s="227"/>
      <c r="N149" s="228"/>
      <c r="O149" s="87"/>
      <c r="P149" s="87"/>
      <c r="Q149" s="87"/>
      <c r="R149" s="87"/>
      <c r="S149" s="87"/>
      <c r="T149" s="88"/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T149" s="13" t="s">
        <v>340</v>
      </c>
      <c r="AU149" s="13" t="s">
        <v>76</v>
      </c>
    </row>
    <row r="150" s="2" customFormat="1" ht="16.5" customHeight="1">
      <c r="A150" s="34"/>
      <c r="B150" s="35"/>
      <c r="C150" s="211" t="s">
        <v>247</v>
      </c>
      <c r="D150" s="211" t="s">
        <v>192</v>
      </c>
      <c r="E150" s="212" t="s">
        <v>1828</v>
      </c>
      <c r="F150" s="213" t="s">
        <v>1829</v>
      </c>
      <c r="G150" s="214" t="s">
        <v>443</v>
      </c>
      <c r="H150" s="215">
        <v>94.799999999999997</v>
      </c>
      <c r="I150" s="216"/>
      <c r="J150" s="217">
        <f>ROUND(I150*H150,2)</f>
        <v>0</v>
      </c>
      <c r="K150" s="218"/>
      <c r="L150" s="40"/>
      <c r="M150" s="219" t="s">
        <v>1</v>
      </c>
      <c r="N150" s="220" t="s">
        <v>41</v>
      </c>
      <c r="O150" s="87"/>
      <c r="P150" s="221">
        <f>O150*H150</f>
        <v>0</v>
      </c>
      <c r="Q150" s="221">
        <v>0</v>
      </c>
      <c r="R150" s="221">
        <f>Q150*H150</f>
        <v>0</v>
      </c>
      <c r="S150" s="221">
        <v>0</v>
      </c>
      <c r="T150" s="222">
        <f>S150*H150</f>
        <v>0</v>
      </c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R150" s="223" t="s">
        <v>196</v>
      </c>
      <c r="AT150" s="223" t="s">
        <v>192</v>
      </c>
      <c r="AU150" s="223" t="s">
        <v>76</v>
      </c>
      <c r="AY150" s="13" t="s">
        <v>197</v>
      </c>
      <c r="BE150" s="224">
        <f>IF(N150="základní",J150,0)</f>
        <v>0</v>
      </c>
      <c r="BF150" s="224">
        <f>IF(N150="snížená",J150,0)</f>
        <v>0</v>
      </c>
      <c r="BG150" s="224">
        <f>IF(N150="zákl. přenesená",J150,0)</f>
        <v>0</v>
      </c>
      <c r="BH150" s="224">
        <f>IF(N150="sníž. přenesená",J150,0)</f>
        <v>0</v>
      </c>
      <c r="BI150" s="224">
        <f>IF(N150="nulová",J150,0)</f>
        <v>0</v>
      </c>
      <c r="BJ150" s="13" t="s">
        <v>83</v>
      </c>
      <c r="BK150" s="224">
        <f>ROUND(I150*H150,2)</f>
        <v>0</v>
      </c>
      <c r="BL150" s="13" t="s">
        <v>196</v>
      </c>
      <c r="BM150" s="223" t="s">
        <v>1830</v>
      </c>
    </row>
    <row r="151" s="2" customFormat="1">
      <c r="A151" s="34"/>
      <c r="B151" s="35"/>
      <c r="C151" s="36"/>
      <c r="D151" s="225" t="s">
        <v>199</v>
      </c>
      <c r="E151" s="36"/>
      <c r="F151" s="226" t="s">
        <v>1831</v>
      </c>
      <c r="G151" s="36"/>
      <c r="H151" s="36"/>
      <c r="I151" s="150"/>
      <c r="J151" s="36"/>
      <c r="K151" s="36"/>
      <c r="L151" s="40"/>
      <c r="M151" s="227"/>
      <c r="N151" s="228"/>
      <c r="O151" s="87"/>
      <c r="P151" s="87"/>
      <c r="Q151" s="87"/>
      <c r="R151" s="87"/>
      <c r="S151" s="87"/>
      <c r="T151" s="88"/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T151" s="13" t="s">
        <v>199</v>
      </c>
      <c r="AU151" s="13" t="s">
        <v>76</v>
      </c>
    </row>
    <row r="152" s="2" customFormat="1">
      <c r="A152" s="34"/>
      <c r="B152" s="35"/>
      <c r="C152" s="36"/>
      <c r="D152" s="225" t="s">
        <v>340</v>
      </c>
      <c r="E152" s="36"/>
      <c r="F152" s="229" t="s">
        <v>1474</v>
      </c>
      <c r="G152" s="36"/>
      <c r="H152" s="36"/>
      <c r="I152" s="150"/>
      <c r="J152" s="36"/>
      <c r="K152" s="36"/>
      <c r="L152" s="40"/>
      <c r="M152" s="227"/>
      <c r="N152" s="228"/>
      <c r="O152" s="87"/>
      <c r="P152" s="87"/>
      <c r="Q152" s="87"/>
      <c r="R152" s="87"/>
      <c r="S152" s="87"/>
      <c r="T152" s="88"/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T152" s="13" t="s">
        <v>340</v>
      </c>
      <c r="AU152" s="13" t="s">
        <v>76</v>
      </c>
    </row>
    <row r="153" s="10" customFormat="1">
      <c r="A153" s="10"/>
      <c r="B153" s="230"/>
      <c r="C153" s="231"/>
      <c r="D153" s="225" t="s">
        <v>203</v>
      </c>
      <c r="E153" s="232" t="s">
        <v>1</v>
      </c>
      <c r="F153" s="233" t="s">
        <v>1832</v>
      </c>
      <c r="G153" s="231"/>
      <c r="H153" s="234">
        <v>42</v>
      </c>
      <c r="I153" s="235"/>
      <c r="J153" s="231"/>
      <c r="K153" s="231"/>
      <c r="L153" s="236"/>
      <c r="M153" s="237"/>
      <c r="N153" s="238"/>
      <c r="O153" s="238"/>
      <c r="P153" s="238"/>
      <c r="Q153" s="238"/>
      <c r="R153" s="238"/>
      <c r="S153" s="238"/>
      <c r="T153" s="239"/>
      <c r="U153" s="10"/>
      <c r="V153" s="10"/>
      <c r="W153" s="10"/>
      <c r="X153" s="10"/>
      <c r="Y153" s="10"/>
      <c r="Z153" s="10"/>
      <c r="AA153" s="10"/>
      <c r="AB153" s="10"/>
      <c r="AC153" s="10"/>
      <c r="AD153" s="10"/>
      <c r="AE153" s="10"/>
      <c r="AT153" s="240" t="s">
        <v>203</v>
      </c>
      <c r="AU153" s="240" t="s">
        <v>76</v>
      </c>
      <c r="AV153" s="10" t="s">
        <v>85</v>
      </c>
      <c r="AW153" s="10" t="s">
        <v>32</v>
      </c>
      <c r="AX153" s="10" t="s">
        <v>76</v>
      </c>
      <c r="AY153" s="240" t="s">
        <v>197</v>
      </c>
    </row>
    <row r="154" s="10" customFormat="1">
      <c r="A154" s="10"/>
      <c r="B154" s="230"/>
      <c r="C154" s="231"/>
      <c r="D154" s="225" t="s">
        <v>203</v>
      </c>
      <c r="E154" s="232" t="s">
        <v>1</v>
      </c>
      <c r="F154" s="233" t="s">
        <v>1833</v>
      </c>
      <c r="G154" s="231"/>
      <c r="H154" s="234">
        <v>52.799999999999997</v>
      </c>
      <c r="I154" s="235"/>
      <c r="J154" s="231"/>
      <c r="K154" s="231"/>
      <c r="L154" s="236"/>
      <c r="M154" s="237"/>
      <c r="N154" s="238"/>
      <c r="O154" s="238"/>
      <c r="P154" s="238"/>
      <c r="Q154" s="238"/>
      <c r="R154" s="238"/>
      <c r="S154" s="238"/>
      <c r="T154" s="239"/>
      <c r="U154" s="10"/>
      <c r="V154" s="10"/>
      <c r="W154" s="10"/>
      <c r="X154" s="10"/>
      <c r="Y154" s="10"/>
      <c r="Z154" s="10"/>
      <c r="AA154" s="10"/>
      <c r="AB154" s="10"/>
      <c r="AC154" s="10"/>
      <c r="AD154" s="10"/>
      <c r="AE154" s="10"/>
      <c r="AT154" s="240" t="s">
        <v>203</v>
      </c>
      <c r="AU154" s="240" t="s">
        <v>76</v>
      </c>
      <c r="AV154" s="10" t="s">
        <v>85</v>
      </c>
      <c r="AW154" s="10" t="s">
        <v>32</v>
      </c>
      <c r="AX154" s="10" t="s">
        <v>76</v>
      </c>
      <c r="AY154" s="240" t="s">
        <v>197</v>
      </c>
    </row>
    <row r="155" s="11" customFormat="1">
      <c r="A155" s="11"/>
      <c r="B155" s="241"/>
      <c r="C155" s="242"/>
      <c r="D155" s="225" t="s">
        <v>203</v>
      </c>
      <c r="E155" s="243" t="s">
        <v>1</v>
      </c>
      <c r="F155" s="244" t="s">
        <v>206</v>
      </c>
      <c r="G155" s="242"/>
      <c r="H155" s="245">
        <v>94.799999999999997</v>
      </c>
      <c r="I155" s="246"/>
      <c r="J155" s="242"/>
      <c r="K155" s="242"/>
      <c r="L155" s="247"/>
      <c r="M155" s="248"/>
      <c r="N155" s="249"/>
      <c r="O155" s="249"/>
      <c r="P155" s="249"/>
      <c r="Q155" s="249"/>
      <c r="R155" s="249"/>
      <c r="S155" s="249"/>
      <c r="T155" s="250"/>
      <c r="U155" s="11"/>
      <c r="V155" s="11"/>
      <c r="W155" s="11"/>
      <c r="X155" s="11"/>
      <c r="Y155" s="11"/>
      <c r="Z155" s="11"/>
      <c r="AA155" s="11"/>
      <c r="AB155" s="11"/>
      <c r="AC155" s="11"/>
      <c r="AD155" s="11"/>
      <c r="AE155" s="11"/>
      <c r="AT155" s="251" t="s">
        <v>203</v>
      </c>
      <c r="AU155" s="251" t="s">
        <v>76</v>
      </c>
      <c r="AV155" s="11" t="s">
        <v>196</v>
      </c>
      <c r="AW155" s="11" t="s">
        <v>32</v>
      </c>
      <c r="AX155" s="11" t="s">
        <v>83</v>
      </c>
      <c r="AY155" s="251" t="s">
        <v>197</v>
      </c>
    </row>
    <row r="156" s="2" customFormat="1" ht="16.5" customHeight="1">
      <c r="A156" s="34"/>
      <c r="B156" s="35"/>
      <c r="C156" s="211" t="s">
        <v>253</v>
      </c>
      <c r="D156" s="211" t="s">
        <v>192</v>
      </c>
      <c r="E156" s="212" t="s">
        <v>441</v>
      </c>
      <c r="F156" s="213" t="s">
        <v>442</v>
      </c>
      <c r="G156" s="214" t="s">
        <v>443</v>
      </c>
      <c r="H156" s="215">
        <v>42</v>
      </c>
      <c r="I156" s="216"/>
      <c r="J156" s="217">
        <f>ROUND(I156*H156,2)</f>
        <v>0</v>
      </c>
      <c r="K156" s="218"/>
      <c r="L156" s="40"/>
      <c r="M156" s="219" t="s">
        <v>1</v>
      </c>
      <c r="N156" s="220" t="s">
        <v>41</v>
      </c>
      <c r="O156" s="87"/>
      <c r="P156" s="221">
        <f>O156*H156</f>
        <v>0</v>
      </c>
      <c r="Q156" s="221">
        <v>0</v>
      </c>
      <c r="R156" s="221">
        <f>Q156*H156</f>
        <v>0</v>
      </c>
      <c r="S156" s="221">
        <v>0</v>
      </c>
      <c r="T156" s="222">
        <f>S156*H156</f>
        <v>0</v>
      </c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223" t="s">
        <v>196</v>
      </c>
      <c r="AT156" s="223" t="s">
        <v>192</v>
      </c>
      <c r="AU156" s="223" t="s">
        <v>76</v>
      </c>
      <c r="AY156" s="13" t="s">
        <v>197</v>
      </c>
      <c r="BE156" s="224">
        <f>IF(N156="základní",J156,0)</f>
        <v>0</v>
      </c>
      <c r="BF156" s="224">
        <f>IF(N156="snížená",J156,0)</f>
        <v>0</v>
      </c>
      <c r="BG156" s="224">
        <f>IF(N156="zákl. přenesená",J156,0)</f>
        <v>0</v>
      </c>
      <c r="BH156" s="224">
        <f>IF(N156="sníž. přenesená",J156,0)</f>
        <v>0</v>
      </c>
      <c r="BI156" s="224">
        <f>IF(N156="nulová",J156,0)</f>
        <v>0</v>
      </c>
      <c r="BJ156" s="13" t="s">
        <v>83</v>
      </c>
      <c r="BK156" s="224">
        <f>ROUND(I156*H156,2)</f>
        <v>0</v>
      </c>
      <c r="BL156" s="13" t="s">
        <v>196</v>
      </c>
      <c r="BM156" s="223" t="s">
        <v>1834</v>
      </c>
    </row>
    <row r="157" s="2" customFormat="1">
      <c r="A157" s="34"/>
      <c r="B157" s="35"/>
      <c r="C157" s="36"/>
      <c r="D157" s="225" t="s">
        <v>199</v>
      </c>
      <c r="E157" s="36"/>
      <c r="F157" s="226" t="s">
        <v>445</v>
      </c>
      <c r="G157" s="36"/>
      <c r="H157" s="36"/>
      <c r="I157" s="150"/>
      <c r="J157" s="36"/>
      <c r="K157" s="36"/>
      <c r="L157" s="40"/>
      <c r="M157" s="227"/>
      <c r="N157" s="228"/>
      <c r="O157" s="87"/>
      <c r="P157" s="87"/>
      <c r="Q157" s="87"/>
      <c r="R157" s="87"/>
      <c r="S157" s="87"/>
      <c r="T157" s="88"/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T157" s="13" t="s">
        <v>199</v>
      </c>
      <c r="AU157" s="13" t="s">
        <v>76</v>
      </c>
    </row>
    <row r="158" s="2" customFormat="1">
      <c r="A158" s="34"/>
      <c r="B158" s="35"/>
      <c r="C158" s="36"/>
      <c r="D158" s="225" t="s">
        <v>340</v>
      </c>
      <c r="E158" s="36"/>
      <c r="F158" s="229" t="s">
        <v>451</v>
      </c>
      <c r="G158" s="36"/>
      <c r="H158" s="36"/>
      <c r="I158" s="150"/>
      <c r="J158" s="36"/>
      <c r="K158" s="36"/>
      <c r="L158" s="40"/>
      <c r="M158" s="227"/>
      <c r="N158" s="228"/>
      <c r="O158" s="87"/>
      <c r="P158" s="87"/>
      <c r="Q158" s="87"/>
      <c r="R158" s="87"/>
      <c r="S158" s="87"/>
      <c r="T158" s="88"/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T158" s="13" t="s">
        <v>340</v>
      </c>
      <c r="AU158" s="13" t="s">
        <v>76</v>
      </c>
    </row>
    <row r="159" s="2" customFormat="1" ht="16.5" customHeight="1">
      <c r="A159" s="34"/>
      <c r="B159" s="35"/>
      <c r="C159" s="211" t="s">
        <v>258</v>
      </c>
      <c r="D159" s="211" t="s">
        <v>192</v>
      </c>
      <c r="E159" s="212" t="s">
        <v>447</v>
      </c>
      <c r="F159" s="213" t="s">
        <v>448</v>
      </c>
      <c r="G159" s="214" t="s">
        <v>443</v>
      </c>
      <c r="H159" s="215">
        <v>52.799999999999997</v>
      </c>
      <c r="I159" s="216"/>
      <c r="J159" s="217">
        <f>ROUND(I159*H159,2)</f>
        <v>0</v>
      </c>
      <c r="K159" s="218"/>
      <c r="L159" s="40"/>
      <c r="M159" s="219" t="s">
        <v>1</v>
      </c>
      <c r="N159" s="220" t="s">
        <v>41</v>
      </c>
      <c r="O159" s="87"/>
      <c r="P159" s="221">
        <f>O159*H159</f>
        <v>0</v>
      </c>
      <c r="Q159" s="221">
        <v>0</v>
      </c>
      <c r="R159" s="221">
        <f>Q159*H159</f>
        <v>0</v>
      </c>
      <c r="S159" s="221">
        <v>0</v>
      </c>
      <c r="T159" s="222">
        <f>S159*H159</f>
        <v>0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223" t="s">
        <v>196</v>
      </c>
      <c r="AT159" s="223" t="s">
        <v>192</v>
      </c>
      <c r="AU159" s="223" t="s">
        <v>76</v>
      </c>
      <c r="AY159" s="13" t="s">
        <v>197</v>
      </c>
      <c r="BE159" s="224">
        <f>IF(N159="základní",J159,0)</f>
        <v>0</v>
      </c>
      <c r="BF159" s="224">
        <f>IF(N159="snížená",J159,0)</f>
        <v>0</v>
      </c>
      <c r="BG159" s="224">
        <f>IF(N159="zákl. přenesená",J159,0)</f>
        <v>0</v>
      </c>
      <c r="BH159" s="224">
        <f>IF(N159="sníž. přenesená",J159,0)</f>
        <v>0</v>
      </c>
      <c r="BI159" s="224">
        <f>IF(N159="nulová",J159,0)</f>
        <v>0</v>
      </c>
      <c r="BJ159" s="13" t="s">
        <v>83</v>
      </c>
      <c r="BK159" s="224">
        <f>ROUND(I159*H159,2)</f>
        <v>0</v>
      </c>
      <c r="BL159" s="13" t="s">
        <v>196</v>
      </c>
      <c r="BM159" s="223" t="s">
        <v>1835</v>
      </c>
    </row>
    <row r="160" s="2" customFormat="1">
      <c r="A160" s="34"/>
      <c r="B160" s="35"/>
      <c r="C160" s="36"/>
      <c r="D160" s="225" t="s">
        <v>199</v>
      </c>
      <c r="E160" s="36"/>
      <c r="F160" s="226" t="s">
        <v>450</v>
      </c>
      <c r="G160" s="36"/>
      <c r="H160" s="36"/>
      <c r="I160" s="150"/>
      <c r="J160" s="36"/>
      <c r="K160" s="36"/>
      <c r="L160" s="40"/>
      <c r="M160" s="227"/>
      <c r="N160" s="228"/>
      <c r="O160" s="87"/>
      <c r="P160" s="87"/>
      <c r="Q160" s="87"/>
      <c r="R160" s="87"/>
      <c r="S160" s="87"/>
      <c r="T160" s="88"/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T160" s="13" t="s">
        <v>199</v>
      </c>
      <c r="AU160" s="13" t="s">
        <v>76</v>
      </c>
    </row>
    <row r="161" s="2" customFormat="1">
      <c r="A161" s="34"/>
      <c r="B161" s="35"/>
      <c r="C161" s="36"/>
      <c r="D161" s="225" t="s">
        <v>340</v>
      </c>
      <c r="E161" s="36"/>
      <c r="F161" s="229" t="s">
        <v>451</v>
      </c>
      <c r="G161" s="36"/>
      <c r="H161" s="36"/>
      <c r="I161" s="150"/>
      <c r="J161" s="36"/>
      <c r="K161" s="36"/>
      <c r="L161" s="40"/>
      <c r="M161" s="227"/>
      <c r="N161" s="228"/>
      <c r="O161" s="87"/>
      <c r="P161" s="87"/>
      <c r="Q161" s="87"/>
      <c r="R161" s="87"/>
      <c r="S161" s="87"/>
      <c r="T161" s="88"/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T161" s="13" t="s">
        <v>340</v>
      </c>
      <c r="AU161" s="13" t="s">
        <v>76</v>
      </c>
    </row>
    <row r="162" s="2" customFormat="1" ht="16.5" customHeight="1">
      <c r="A162" s="34"/>
      <c r="B162" s="35"/>
      <c r="C162" s="252" t="s">
        <v>265</v>
      </c>
      <c r="D162" s="252" t="s">
        <v>237</v>
      </c>
      <c r="E162" s="253" t="s">
        <v>454</v>
      </c>
      <c r="F162" s="254" t="s">
        <v>455</v>
      </c>
      <c r="G162" s="255" t="s">
        <v>307</v>
      </c>
      <c r="H162" s="256">
        <v>130.44499999999999</v>
      </c>
      <c r="I162" s="257"/>
      <c r="J162" s="258">
        <f>ROUND(I162*H162,2)</f>
        <v>0</v>
      </c>
      <c r="K162" s="259"/>
      <c r="L162" s="260"/>
      <c r="M162" s="261" t="s">
        <v>1</v>
      </c>
      <c r="N162" s="262" t="s">
        <v>41</v>
      </c>
      <c r="O162" s="87"/>
      <c r="P162" s="221">
        <f>O162*H162</f>
        <v>0</v>
      </c>
      <c r="Q162" s="221">
        <v>1</v>
      </c>
      <c r="R162" s="221">
        <f>Q162*H162</f>
        <v>130.44499999999999</v>
      </c>
      <c r="S162" s="221">
        <v>0</v>
      </c>
      <c r="T162" s="222">
        <f>S162*H162</f>
        <v>0</v>
      </c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R162" s="223" t="s">
        <v>243</v>
      </c>
      <c r="AT162" s="223" t="s">
        <v>237</v>
      </c>
      <c r="AU162" s="223" t="s">
        <v>76</v>
      </c>
      <c r="AY162" s="13" t="s">
        <v>197</v>
      </c>
      <c r="BE162" s="224">
        <f>IF(N162="základní",J162,0)</f>
        <v>0</v>
      </c>
      <c r="BF162" s="224">
        <f>IF(N162="snížená",J162,0)</f>
        <v>0</v>
      </c>
      <c r="BG162" s="224">
        <f>IF(N162="zákl. přenesená",J162,0)</f>
        <v>0</v>
      </c>
      <c r="BH162" s="224">
        <f>IF(N162="sníž. přenesená",J162,0)</f>
        <v>0</v>
      </c>
      <c r="BI162" s="224">
        <f>IF(N162="nulová",J162,0)</f>
        <v>0</v>
      </c>
      <c r="BJ162" s="13" t="s">
        <v>83</v>
      </c>
      <c r="BK162" s="224">
        <f>ROUND(I162*H162,2)</f>
        <v>0</v>
      </c>
      <c r="BL162" s="13" t="s">
        <v>196</v>
      </c>
      <c r="BM162" s="223" t="s">
        <v>1836</v>
      </c>
    </row>
    <row r="163" s="2" customFormat="1">
      <c r="A163" s="34"/>
      <c r="B163" s="35"/>
      <c r="C163" s="36"/>
      <c r="D163" s="225" t="s">
        <v>199</v>
      </c>
      <c r="E163" s="36"/>
      <c r="F163" s="226" t="s">
        <v>455</v>
      </c>
      <c r="G163" s="36"/>
      <c r="H163" s="36"/>
      <c r="I163" s="150"/>
      <c r="J163" s="36"/>
      <c r="K163" s="36"/>
      <c r="L163" s="40"/>
      <c r="M163" s="227"/>
      <c r="N163" s="228"/>
      <c r="O163" s="87"/>
      <c r="P163" s="87"/>
      <c r="Q163" s="87"/>
      <c r="R163" s="87"/>
      <c r="S163" s="87"/>
      <c r="T163" s="88"/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T163" s="13" t="s">
        <v>199</v>
      </c>
      <c r="AU163" s="13" t="s">
        <v>76</v>
      </c>
    </row>
    <row r="164" s="10" customFormat="1">
      <c r="A164" s="10"/>
      <c r="B164" s="230"/>
      <c r="C164" s="231"/>
      <c r="D164" s="225" t="s">
        <v>203</v>
      </c>
      <c r="E164" s="232" t="s">
        <v>1</v>
      </c>
      <c r="F164" s="233" t="s">
        <v>1837</v>
      </c>
      <c r="G164" s="231"/>
      <c r="H164" s="234">
        <v>130.44499999999999</v>
      </c>
      <c r="I164" s="235"/>
      <c r="J164" s="231"/>
      <c r="K164" s="231"/>
      <c r="L164" s="236"/>
      <c r="M164" s="237"/>
      <c r="N164" s="238"/>
      <c r="O164" s="238"/>
      <c r="P164" s="238"/>
      <c r="Q164" s="238"/>
      <c r="R164" s="238"/>
      <c r="S164" s="238"/>
      <c r="T164" s="239"/>
      <c r="U164" s="10"/>
      <c r="V164" s="10"/>
      <c r="W164" s="10"/>
      <c r="X164" s="10"/>
      <c r="Y164" s="10"/>
      <c r="Z164" s="10"/>
      <c r="AA164" s="10"/>
      <c r="AB164" s="10"/>
      <c r="AC164" s="10"/>
      <c r="AD164" s="10"/>
      <c r="AE164" s="10"/>
      <c r="AT164" s="240" t="s">
        <v>203</v>
      </c>
      <c r="AU164" s="240" t="s">
        <v>76</v>
      </c>
      <c r="AV164" s="10" t="s">
        <v>85</v>
      </c>
      <c r="AW164" s="10" t="s">
        <v>32</v>
      </c>
      <c r="AX164" s="10" t="s">
        <v>83</v>
      </c>
      <c r="AY164" s="240" t="s">
        <v>197</v>
      </c>
    </row>
    <row r="165" s="2" customFormat="1" ht="16.5" customHeight="1">
      <c r="A165" s="34"/>
      <c r="B165" s="35"/>
      <c r="C165" s="211" t="s">
        <v>269</v>
      </c>
      <c r="D165" s="211" t="s">
        <v>192</v>
      </c>
      <c r="E165" s="212" t="s">
        <v>1838</v>
      </c>
      <c r="F165" s="213" t="s">
        <v>1839</v>
      </c>
      <c r="G165" s="214" t="s">
        <v>195</v>
      </c>
      <c r="H165" s="215">
        <v>49.845999999999997</v>
      </c>
      <c r="I165" s="216"/>
      <c r="J165" s="217">
        <f>ROUND(I165*H165,2)</f>
        <v>0</v>
      </c>
      <c r="K165" s="218"/>
      <c r="L165" s="40"/>
      <c r="M165" s="219" t="s">
        <v>1</v>
      </c>
      <c r="N165" s="220" t="s">
        <v>41</v>
      </c>
      <c r="O165" s="87"/>
      <c r="P165" s="221">
        <f>O165*H165</f>
        <v>0</v>
      </c>
      <c r="Q165" s="221">
        <v>0</v>
      </c>
      <c r="R165" s="221">
        <f>Q165*H165</f>
        <v>0</v>
      </c>
      <c r="S165" s="221">
        <v>0</v>
      </c>
      <c r="T165" s="222">
        <f>S165*H165</f>
        <v>0</v>
      </c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R165" s="223" t="s">
        <v>196</v>
      </c>
      <c r="AT165" s="223" t="s">
        <v>192</v>
      </c>
      <c r="AU165" s="223" t="s">
        <v>76</v>
      </c>
      <c r="AY165" s="13" t="s">
        <v>197</v>
      </c>
      <c r="BE165" s="224">
        <f>IF(N165="základní",J165,0)</f>
        <v>0</v>
      </c>
      <c r="BF165" s="224">
        <f>IF(N165="snížená",J165,0)</f>
        <v>0</v>
      </c>
      <c r="BG165" s="224">
        <f>IF(N165="zákl. přenesená",J165,0)</f>
        <v>0</v>
      </c>
      <c r="BH165" s="224">
        <f>IF(N165="sníž. přenesená",J165,0)</f>
        <v>0</v>
      </c>
      <c r="BI165" s="224">
        <f>IF(N165="nulová",J165,0)</f>
        <v>0</v>
      </c>
      <c r="BJ165" s="13" t="s">
        <v>83</v>
      </c>
      <c r="BK165" s="224">
        <f>ROUND(I165*H165,2)</f>
        <v>0</v>
      </c>
      <c r="BL165" s="13" t="s">
        <v>196</v>
      </c>
      <c r="BM165" s="223" t="s">
        <v>1840</v>
      </c>
    </row>
    <row r="166" s="2" customFormat="1">
      <c r="A166" s="34"/>
      <c r="B166" s="35"/>
      <c r="C166" s="36"/>
      <c r="D166" s="225" t="s">
        <v>199</v>
      </c>
      <c r="E166" s="36"/>
      <c r="F166" s="226" t="s">
        <v>1841</v>
      </c>
      <c r="G166" s="36"/>
      <c r="H166" s="36"/>
      <c r="I166" s="150"/>
      <c r="J166" s="36"/>
      <c r="K166" s="36"/>
      <c r="L166" s="40"/>
      <c r="M166" s="227"/>
      <c r="N166" s="228"/>
      <c r="O166" s="87"/>
      <c r="P166" s="87"/>
      <c r="Q166" s="87"/>
      <c r="R166" s="87"/>
      <c r="S166" s="87"/>
      <c r="T166" s="88"/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T166" s="13" t="s">
        <v>199</v>
      </c>
      <c r="AU166" s="13" t="s">
        <v>76</v>
      </c>
    </row>
    <row r="167" s="2" customFormat="1">
      <c r="A167" s="34"/>
      <c r="B167" s="35"/>
      <c r="C167" s="36"/>
      <c r="D167" s="225" t="s">
        <v>340</v>
      </c>
      <c r="E167" s="36"/>
      <c r="F167" s="229" t="s">
        <v>1842</v>
      </c>
      <c r="G167" s="36"/>
      <c r="H167" s="36"/>
      <c r="I167" s="150"/>
      <c r="J167" s="36"/>
      <c r="K167" s="36"/>
      <c r="L167" s="40"/>
      <c r="M167" s="227"/>
      <c r="N167" s="228"/>
      <c r="O167" s="87"/>
      <c r="P167" s="87"/>
      <c r="Q167" s="87"/>
      <c r="R167" s="87"/>
      <c r="S167" s="87"/>
      <c r="T167" s="88"/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T167" s="13" t="s">
        <v>340</v>
      </c>
      <c r="AU167" s="13" t="s">
        <v>76</v>
      </c>
    </row>
    <row r="168" s="2" customFormat="1" ht="21.75" customHeight="1">
      <c r="A168" s="34"/>
      <c r="B168" s="35"/>
      <c r="C168" s="211" t="s">
        <v>273</v>
      </c>
      <c r="D168" s="211" t="s">
        <v>192</v>
      </c>
      <c r="E168" s="212" t="s">
        <v>1843</v>
      </c>
      <c r="F168" s="213" t="s">
        <v>1844</v>
      </c>
      <c r="G168" s="214" t="s">
        <v>209</v>
      </c>
      <c r="H168" s="215">
        <v>6</v>
      </c>
      <c r="I168" s="216"/>
      <c r="J168" s="217">
        <f>ROUND(I168*H168,2)</f>
        <v>0</v>
      </c>
      <c r="K168" s="218"/>
      <c r="L168" s="40"/>
      <c r="M168" s="219" t="s">
        <v>1</v>
      </c>
      <c r="N168" s="220" t="s">
        <v>41</v>
      </c>
      <c r="O168" s="87"/>
      <c r="P168" s="221">
        <f>O168*H168</f>
        <v>0</v>
      </c>
      <c r="Q168" s="221">
        <v>0</v>
      </c>
      <c r="R168" s="221">
        <f>Q168*H168</f>
        <v>0</v>
      </c>
      <c r="S168" s="221">
        <v>0</v>
      </c>
      <c r="T168" s="222">
        <f>S168*H168</f>
        <v>0</v>
      </c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R168" s="223" t="s">
        <v>196</v>
      </c>
      <c r="AT168" s="223" t="s">
        <v>192</v>
      </c>
      <c r="AU168" s="223" t="s">
        <v>76</v>
      </c>
      <c r="AY168" s="13" t="s">
        <v>197</v>
      </c>
      <c r="BE168" s="224">
        <f>IF(N168="základní",J168,0)</f>
        <v>0</v>
      </c>
      <c r="BF168" s="224">
        <f>IF(N168="snížená",J168,0)</f>
        <v>0</v>
      </c>
      <c r="BG168" s="224">
        <f>IF(N168="zákl. přenesená",J168,0)</f>
        <v>0</v>
      </c>
      <c r="BH168" s="224">
        <f>IF(N168="sníž. přenesená",J168,0)</f>
        <v>0</v>
      </c>
      <c r="BI168" s="224">
        <f>IF(N168="nulová",J168,0)</f>
        <v>0</v>
      </c>
      <c r="BJ168" s="13" t="s">
        <v>83</v>
      </c>
      <c r="BK168" s="224">
        <f>ROUND(I168*H168,2)</f>
        <v>0</v>
      </c>
      <c r="BL168" s="13" t="s">
        <v>196</v>
      </c>
      <c r="BM168" s="223" t="s">
        <v>1845</v>
      </c>
    </row>
    <row r="169" s="2" customFormat="1">
      <c r="A169" s="34"/>
      <c r="B169" s="35"/>
      <c r="C169" s="36"/>
      <c r="D169" s="225" t="s">
        <v>199</v>
      </c>
      <c r="E169" s="36"/>
      <c r="F169" s="226" t="s">
        <v>1846</v>
      </c>
      <c r="G169" s="36"/>
      <c r="H169" s="36"/>
      <c r="I169" s="150"/>
      <c r="J169" s="36"/>
      <c r="K169" s="36"/>
      <c r="L169" s="40"/>
      <c r="M169" s="227"/>
      <c r="N169" s="228"/>
      <c r="O169" s="87"/>
      <c r="P169" s="87"/>
      <c r="Q169" s="87"/>
      <c r="R169" s="87"/>
      <c r="S169" s="87"/>
      <c r="T169" s="88"/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T169" s="13" t="s">
        <v>199</v>
      </c>
      <c r="AU169" s="13" t="s">
        <v>76</v>
      </c>
    </row>
    <row r="170" s="2" customFormat="1">
      <c r="A170" s="34"/>
      <c r="B170" s="35"/>
      <c r="C170" s="36"/>
      <c r="D170" s="225" t="s">
        <v>340</v>
      </c>
      <c r="E170" s="36"/>
      <c r="F170" s="229" t="s">
        <v>1847</v>
      </c>
      <c r="G170" s="36"/>
      <c r="H170" s="36"/>
      <c r="I170" s="150"/>
      <c r="J170" s="36"/>
      <c r="K170" s="36"/>
      <c r="L170" s="40"/>
      <c r="M170" s="227"/>
      <c r="N170" s="228"/>
      <c r="O170" s="87"/>
      <c r="P170" s="87"/>
      <c r="Q170" s="87"/>
      <c r="R170" s="87"/>
      <c r="S170" s="87"/>
      <c r="T170" s="88"/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T170" s="13" t="s">
        <v>340</v>
      </c>
      <c r="AU170" s="13" t="s">
        <v>76</v>
      </c>
    </row>
    <row r="171" s="10" customFormat="1">
      <c r="A171" s="10"/>
      <c r="B171" s="230"/>
      <c r="C171" s="231"/>
      <c r="D171" s="225" t="s">
        <v>203</v>
      </c>
      <c r="E171" s="232" t="s">
        <v>1</v>
      </c>
      <c r="F171" s="233" t="s">
        <v>1848</v>
      </c>
      <c r="G171" s="231"/>
      <c r="H171" s="234">
        <v>6</v>
      </c>
      <c r="I171" s="235"/>
      <c r="J171" s="231"/>
      <c r="K171" s="231"/>
      <c r="L171" s="236"/>
      <c r="M171" s="237"/>
      <c r="N171" s="238"/>
      <c r="O171" s="238"/>
      <c r="P171" s="238"/>
      <c r="Q171" s="238"/>
      <c r="R171" s="238"/>
      <c r="S171" s="238"/>
      <c r="T171" s="239"/>
      <c r="U171" s="10"/>
      <c r="V171" s="10"/>
      <c r="W171" s="10"/>
      <c r="X171" s="10"/>
      <c r="Y171" s="10"/>
      <c r="Z171" s="10"/>
      <c r="AA171" s="10"/>
      <c r="AB171" s="10"/>
      <c r="AC171" s="10"/>
      <c r="AD171" s="10"/>
      <c r="AE171" s="10"/>
      <c r="AT171" s="240" t="s">
        <v>203</v>
      </c>
      <c r="AU171" s="240" t="s">
        <v>76</v>
      </c>
      <c r="AV171" s="10" t="s">
        <v>85</v>
      </c>
      <c r="AW171" s="10" t="s">
        <v>32</v>
      </c>
      <c r="AX171" s="10" t="s">
        <v>83</v>
      </c>
      <c r="AY171" s="240" t="s">
        <v>197</v>
      </c>
    </row>
    <row r="172" s="2" customFormat="1" ht="16.5" customHeight="1">
      <c r="A172" s="34"/>
      <c r="B172" s="35"/>
      <c r="C172" s="211" t="s">
        <v>8</v>
      </c>
      <c r="D172" s="211" t="s">
        <v>192</v>
      </c>
      <c r="E172" s="212" t="s">
        <v>1007</v>
      </c>
      <c r="F172" s="213" t="s">
        <v>1008</v>
      </c>
      <c r="G172" s="214" t="s">
        <v>429</v>
      </c>
      <c r="H172" s="215">
        <v>0.040000000000000001</v>
      </c>
      <c r="I172" s="216"/>
      <c r="J172" s="217">
        <f>ROUND(I172*H172,2)</f>
        <v>0</v>
      </c>
      <c r="K172" s="218"/>
      <c r="L172" s="40"/>
      <c r="M172" s="219" t="s">
        <v>1</v>
      </c>
      <c r="N172" s="220" t="s">
        <v>41</v>
      </c>
      <c r="O172" s="87"/>
      <c r="P172" s="221">
        <f>O172*H172</f>
        <v>0</v>
      </c>
      <c r="Q172" s="221">
        <v>0</v>
      </c>
      <c r="R172" s="221">
        <f>Q172*H172</f>
        <v>0</v>
      </c>
      <c r="S172" s="221">
        <v>0</v>
      </c>
      <c r="T172" s="222">
        <f>S172*H172</f>
        <v>0</v>
      </c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R172" s="223" t="s">
        <v>196</v>
      </c>
      <c r="AT172" s="223" t="s">
        <v>192</v>
      </c>
      <c r="AU172" s="223" t="s">
        <v>76</v>
      </c>
      <c r="AY172" s="13" t="s">
        <v>197</v>
      </c>
      <c r="BE172" s="224">
        <f>IF(N172="základní",J172,0)</f>
        <v>0</v>
      </c>
      <c r="BF172" s="224">
        <f>IF(N172="snížená",J172,0)</f>
        <v>0</v>
      </c>
      <c r="BG172" s="224">
        <f>IF(N172="zákl. přenesená",J172,0)</f>
        <v>0</v>
      </c>
      <c r="BH172" s="224">
        <f>IF(N172="sníž. přenesená",J172,0)</f>
        <v>0</v>
      </c>
      <c r="BI172" s="224">
        <f>IF(N172="nulová",J172,0)</f>
        <v>0</v>
      </c>
      <c r="BJ172" s="13" t="s">
        <v>83</v>
      </c>
      <c r="BK172" s="224">
        <f>ROUND(I172*H172,2)</f>
        <v>0</v>
      </c>
      <c r="BL172" s="13" t="s">
        <v>196</v>
      </c>
      <c r="BM172" s="223" t="s">
        <v>1849</v>
      </c>
    </row>
    <row r="173" s="2" customFormat="1">
      <c r="A173" s="34"/>
      <c r="B173" s="35"/>
      <c r="C173" s="36"/>
      <c r="D173" s="225" t="s">
        <v>199</v>
      </c>
      <c r="E173" s="36"/>
      <c r="F173" s="226" t="s">
        <v>1010</v>
      </c>
      <c r="G173" s="36"/>
      <c r="H173" s="36"/>
      <c r="I173" s="150"/>
      <c r="J173" s="36"/>
      <c r="K173" s="36"/>
      <c r="L173" s="40"/>
      <c r="M173" s="227"/>
      <c r="N173" s="228"/>
      <c r="O173" s="87"/>
      <c r="P173" s="87"/>
      <c r="Q173" s="87"/>
      <c r="R173" s="87"/>
      <c r="S173" s="87"/>
      <c r="T173" s="88"/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T173" s="13" t="s">
        <v>199</v>
      </c>
      <c r="AU173" s="13" t="s">
        <v>76</v>
      </c>
    </row>
    <row r="174" s="2" customFormat="1">
      <c r="A174" s="34"/>
      <c r="B174" s="35"/>
      <c r="C174" s="36"/>
      <c r="D174" s="225" t="s">
        <v>340</v>
      </c>
      <c r="E174" s="36"/>
      <c r="F174" s="229" t="s">
        <v>1011</v>
      </c>
      <c r="G174" s="36"/>
      <c r="H174" s="36"/>
      <c r="I174" s="150"/>
      <c r="J174" s="36"/>
      <c r="K174" s="36"/>
      <c r="L174" s="40"/>
      <c r="M174" s="227"/>
      <c r="N174" s="228"/>
      <c r="O174" s="87"/>
      <c r="P174" s="87"/>
      <c r="Q174" s="87"/>
      <c r="R174" s="87"/>
      <c r="S174" s="87"/>
      <c r="T174" s="88"/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T174" s="13" t="s">
        <v>340</v>
      </c>
      <c r="AU174" s="13" t="s">
        <v>76</v>
      </c>
    </row>
    <row r="175" s="2" customFormat="1" ht="16.5" customHeight="1">
      <c r="A175" s="34"/>
      <c r="B175" s="35"/>
      <c r="C175" s="211" t="s">
        <v>281</v>
      </c>
      <c r="D175" s="211" t="s">
        <v>192</v>
      </c>
      <c r="E175" s="212" t="s">
        <v>1850</v>
      </c>
      <c r="F175" s="213" t="s">
        <v>1851</v>
      </c>
      <c r="G175" s="214" t="s">
        <v>429</v>
      </c>
      <c r="H175" s="215">
        <v>0.010999999999999999</v>
      </c>
      <c r="I175" s="216"/>
      <c r="J175" s="217">
        <f>ROUND(I175*H175,2)</f>
        <v>0</v>
      </c>
      <c r="K175" s="218"/>
      <c r="L175" s="40"/>
      <c r="M175" s="219" t="s">
        <v>1</v>
      </c>
      <c r="N175" s="220" t="s">
        <v>41</v>
      </c>
      <c r="O175" s="87"/>
      <c r="P175" s="221">
        <f>O175*H175</f>
        <v>0</v>
      </c>
      <c r="Q175" s="221">
        <v>0</v>
      </c>
      <c r="R175" s="221">
        <f>Q175*H175</f>
        <v>0</v>
      </c>
      <c r="S175" s="221">
        <v>0</v>
      </c>
      <c r="T175" s="222">
        <f>S175*H175</f>
        <v>0</v>
      </c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R175" s="223" t="s">
        <v>196</v>
      </c>
      <c r="AT175" s="223" t="s">
        <v>192</v>
      </c>
      <c r="AU175" s="223" t="s">
        <v>76</v>
      </c>
      <c r="AY175" s="13" t="s">
        <v>197</v>
      </c>
      <c r="BE175" s="224">
        <f>IF(N175="základní",J175,0)</f>
        <v>0</v>
      </c>
      <c r="BF175" s="224">
        <f>IF(N175="snížená",J175,0)</f>
        <v>0</v>
      </c>
      <c r="BG175" s="224">
        <f>IF(N175="zákl. přenesená",J175,0)</f>
        <v>0</v>
      </c>
      <c r="BH175" s="224">
        <f>IF(N175="sníž. přenesená",J175,0)</f>
        <v>0</v>
      </c>
      <c r="BI175" s="224">
        <f>IF(N175="nulová",J175,0)</f>
        <v>0</v>
      </c>
      <c r="BJ175" s="13" t="s">
        <v>83</v>
      </c>
      <c r="BK175" s="224">
        <f>ROUND(I175*H175,2)</f>
        <v>0</v>
      </c>
      <c r="BL175" s="13" t="s">
        <v>196</v>
      </c>
      <c r="BM175" s="223" t="s">
        <v>1852</v>
      </c>
    </row>
    <row r="176" s="2" customFormat="1">
      <c r="A176" s="34"/>
      <c r="B176" s="35"/>
      <c r="C176" s="36"/>
      <c r="D176" s="225" t="s">
        <v>199</v>
      </c>
      <c r="E176" s="36"/>
      <c r="F176" s="226" t="s">
        <v>1853</v>
      </c>
      <c r="G176" s="36"/>
      <c r="H176" s="36"/>
      <c r="I176" s="150"/>
      <c r="J176" s="36"/>
      <c r="K176" s="36"/>
      <c r="L176" s="40"/>
      <c r="M176" s="227"/>
      <c r="N176" s="228"/>
      <c r="O176" s="87"/>
      <c r="P176" s="87"/>
      <c r="Q176" s="87"/>
      <c r="R176" s="87"/>
      <c r="S176" s="87"/>
      <c r="T176" s="88"/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T176" s="13" t="s">
        <v>199</v>
      </c>
      <c r="AU176" s="13" t="s">
        <v>76</v>
      </c>
    </row>
    <row r="177" s="2" customFormat="1">
      <c r="A177" s="34"/>
      <c r="B177" s="35"/>
      <c r="C177" s="36"/>
      <c r="D177" s="225" t="s">
        <v>340</v>
      </c>
      <c r="E177" s="36"/>
      <c r="F177" s="229" t="s">
        <v>1011</v>
      </c>
      <c r="G177" s="36"/>
      <c r="H177" s="36"/>
      <c r="I177" s="150"/>
      <c r="J177" s="36"/>
      <c r="K177" s="36"/>
      <c r="L177" s="40"/>
      <c r="M177" s="227"/>
      <c r="N177" s="228"/>
      <c r="O177" s="87"/>
      <c r="P177" s="87"/>
      <c r="Q177" s="87"/>
      <c r="R177" s="87"/>
      <c r="S177" s="87"/>
      <c r="T177" s="88"/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T177" s="13" t="s">
        <v>340</v>
      </c>
      <c r="AU177" s="13" t="s">
        <v>76</v>
      </c>
    </row>
    <row r="178" s="2" customFormat="1" ht="16.5" customHeight="1">
      <c r="A178" s="34"/>
      <c r="B178" s="35"/>
      <c r="C178" s="252" t="s">
        <v>286</v>
      </c>
      <c r="D178" s="252" t="s">
        <v>237</v>
      </c>
      <c r="E178" s="253" t="s">
        <v>1854</v>
      </c>
      <c r="F178" s="254" t="s">
        <v>1855</v>
      </c>
      <c r="G178" s="255" t="s">
        <v>209</v>
      </c>
      <c r="H178" s="256">
        <v>20</v>
      </c>
      <c r="I178" s="257"/>
      <c r="J178" s="258">
        <f>ROUND(I178*H178,2)</f>
        <v>0</v>
      </c>
      <c r="K178" s="259"/>
      <c r="L178" s="260"/>
      <c r="M178" s="261" t="s">
        <v>1</v>
      </c>
      <c r="N178" s="262" t="s">
        <v>41</v>
      </c>
      <c r="O178" s="87"/>
      <c r="P178" s="221">
        <f>O178*H178</f>
        <v>0</v>
      </c>
      <c r="Q178" s="221">
        <v>0.10299999999999999</v>
      </c>
      <c r="R178" s="221">
        <f>Q178*H178</f>
        <v>2.0600000000000001</v>
      </c>
      <c r="S178" s="221">
        <v>0</v>
      </c>
      <c r="T178" s="222">
        <f>S178*H178</f>
        <v>0</v>
      </c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R178" s="223" t="s">
        <v>243</v>
      </c>
      <c r="AT178" s="223" t="s">
        <v>237</v>
      </c>
      <c r="AU178" s="223" t="s">
        <v>76</v>
      </c>
      <c r="AY178" s="13" t="s">
        <v>197</v>
      </c>
      <c r="BE178" s="224">
        <f>IF(N178="základní",J178,0)</f>
        <v>0</v>
      </c>
      <c r="BF178" s="224">
        <f>IF(N178="snížená",J178,0)</f>
        <v>0</v>
      </c>
      <c r="BG178" s="224">
        <f>IF(N178="zákl. přenesená",J178,0)</f>
        <v>0</v>
      </c>
      <c r="BH178" s="224">
        <f>IF(N178="sníž. přenesená",J178,0)</f>
        <v>0</v>
      </c>
      <c r="BI178" s="224">
        <f>IF(N178="nulová",J178,0)</f>
        <v>0</v>
      </c>
      <c r="BJ178" s="13" t="s">
        <v>83</v>
      </c>
      <c r="BK178" s="224">
        <f>ROUND(I178*H178,2)</f>
        <v>0</v>
      </c>
      <c r="BL178" s="13" t="s">
        <v>196</v>
      </c>
      <c r="BM178" s="223" t="s">
        <v>1856</v>
      </c>
    </row>
    <row r="179" s="2" customFormat="1">
      <c r="A179" s="34"/>
      <c r="B179" s="35"/>
      <c r="C179" s="36"/>
      <c r="D179" s="225" t="s">
        <v>199</v>
      </c>
      <c r="E179" s="36"/>
      <c r="F179" s="226" t="s">
        <v>1855</v>
      </c>
      <c r="G179" s="36"/>
      <c r="H179" s="36"/>
      <c r="I179" s="150"/>
      <c r="J179" s="36"/>
      <c r="K179" s="36"/>
      <c r="L179" s="40"/>
      <c r="M179" s="227"/>
      <c r="N179" s="228"/>
      <c r="O179" s="87"/>
      <c r="P179" s="87"/>
      <c r="Q179" s="87"/>
      <c r="R179" s="87"/>
      <c r="S179" s="87"/>
      <c r="T179" s="88"/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T179" s="13" t="s">
        <v>199</v>
      </c>
      <c r="AU179" s="13" t="s">
        <v>76</v>
      </c>
    </row>
    <row r="180" s="2" customFormat="1" ht="16.5" customHeight="1">
      <c r="A180" s="34"/>
      <c r="B180" s="35"/>
      <c r="C180" s="252" t="s">
        <v>292</v>
      </c>
      <c r="D180" s="252" t="s">
        <v>237</v>
      </c>
      <c r="E180" s="253" t="s">
        <v>1857</v>
      </c>
      <c r="F180" s="254" t="s">
        <v>1858</v>
      </c>
      <c r="G180" s="255" t="s">
        <v>209</v>
      </c>
      <c r="H180" s="256">
        <v>6</v>
      </c>
      <c r="I180" s="257"/>
      <c r="J180" s="258">
        <f>ROUND(I180*H180,2)</f>
        <v>0</v>
      </c>
      <c r="K180" s="259"/>
      <c r="L180" s="260"/>
      <c r="M180" s="261" t="s">
        <v>1</v>
      </c>
      <c r="N180" s="262" t="s">
        <v>41</v>
      </c>
      <c r="O180" s="87"/>
      <c r="P180" s="221">
        <f>O180*H180</f>
        <v>0</v>
      </c>
      <c r="Q180" s="221">
        <v>0.10696</v>
      </c>
      <c r="R180" s="221">
        <f>Q180*H180</f>
        <v>0.64176</v>
      </c>
      <c r="S180" s="221">
        <v>0</v>
      </c>
      <c r="T180" s="222">
        <f>S180*H180</f>
        <v>0</v>
      </c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R180" s="223" t="s">
        <v>243</v>
      </c>
      <c r="AT180" s="223" t="s">
        <v>237</v>
      </c>
      <c r="AU180" s="223" t="s">
        <v>76</v>
      </c>
      <c r="AY180" s="13" t="s">
        <v>197</v>
      </c>
      <c r="BE180" s="224">
        <f>IF(N180="základní",J180,0)</f>
        <v>0</v>
      </c>
      <c r="BF180" s="224">
        <f>IF(N180="snížená",J180,0)</f>
        <v>0</v>
      </c>
      <c r="BG180" s="224">
        <f>IF(N180="zákl. přenesená",J180,0)</f>
        <v>0</v>
      </c>
      <c r="BH180" s="224">
        <f>IF(N180="sníž. přenesená",J180,0)</f>
        <v>0</v>
      </c>
      <c r="BI180" s="224">
        <f>IF(N180="nulová",J180,0)</f>
        <v>0</v>
      </c>
      <c r="BJ180" s="13" t="s">
        <v>83</v>
      </c>
      <c r="BK180" s="224">
        <f>ROUND(I180*H180,2)</f>
        <v>0</v>
      </c>
      <c r="BL180" s="13" t="s">
        <v>196</v>
      </c>
      <c r="BM180" s="223" t="s">
        <v>1859</v>
      </c>
    </row>
    <row r="181" s="2" customFormat="1">
      <c r="A181" s="34"/>
      <c r="B181" s="35"/>
      <c r="C181" s="36"/>
      <c r="D181" s="225" t="s">
        <v>199</v>
      </c>
      <c r="E181" s="36"/>
      <c r="F181" s="226" t="s">
        <v>1858</v>
      </c>
      <c r="G181" s="36"/>
      <c r="H181" s="36"/>
      <c r="I181" s="150"/>
      <c r="J181" s="36"/>
      <c r="K181" s="36"/>
      <c r="L181" s="40"/>
      <c r="M181" s="227"/>
      <c r="N181" s="228"/>
      <c r="O181" s="87"/>
      <c r="P181" s="87"/>
      <c r="Q181" s="87"/>
      <c r="R181" s="87"/>
      <c r="S181" s="87"/>
      <c r="T181" s="88"/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T181" s="13" t="s">
        <v>199</v>
      </c>
      <c r="AU181" s="13" t="s">
        <v>76</v>
      </c>
    </row>
    <row r="182" s="2" customFormat="1" ht="16.5" customHeight="1">
      <c r="A182" s="34"/>
      <c r="B182" s="35"/>
      <c r="C182" s="252" t="s">
        <v>297</v>
      </c>
      <c r="D182" s="252" t="s">
        <v>237</v>
      </c>
      <c r="E182" s="253" t="s">
        <v>1860</v>
      </c>
      <c r="F182" s="254" t="s">
        <v>1861</v>
      </c>
      <c r="G182" s="255" t="s">
        <v>209</v>
      </c>
      <c r="H182" s="256">
        <v>5</v>
      </c>
      <c r="I182" s="257"/>
      <c r="J182" s="258">
        <f>ROUND(I182*H182,2)</f>
        <v>0</v>
      </c>
      <c r="K182" s="259"/>
      <c r="L182" s="260"/>
      <c r="M182" s="261" t="s">
        <v>1</v>
      </c>
      <c r="N182" s="262" t="s">
        <v>41</v>
      </c>
      <c r="O182" s="87"/>
      <c r="P182" s="221">
        <f>O182*H182</f>
        <v>0</v>
      </c>
      <c r="Q182" s="221">
        <v>0.11092000000000001</v>
      </c>
      <c r="R182" s="221">
        <f>Q182*H182</f>
        <v>0.55459999999999998</v>
      </c>
      <c r="S182" s="221">
        <v>0</v>
      </c>
      <c r="T182" s="222">
        <f>S182*H182</f>
        <v>0</v>
      </c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R182" s="223" t="s">
        <v>243</v>
      </c>
      <c r="AT182" s="223" t="s">
        <v>237</v>
      </c>
      <c r="AU182" s="223" t="s">
        <v>76</v>
      </c>
      <c r="AY182" s="13" t="s">
        <v>197</v>
      </c>
      <c r="BE182" s="224">
        <f>IF(N182="základní",J182,0)</f>
        <v>0</v>
      </c>
      <c r="BF182" s="224">
        <f>IF(N182="snížená",J182,0)</f>
        <v>0</v>
      </c>
      <c r="BG182" s="224">
        <f>IF(N182="zákl. přenesená",J182,0)</f>
        <v>0</v>
      </c>
      <c r="BH182" s="224">
        <f>IF(N182="sníž. přenesená",J182,0)</f>
        <v>0</v>
      </c>
      <c r="BI182" s="224">
        <f>IF(N182="nulová",J182,0)</f>
        <v>0</v>
      </c>
      <c r="BJ182" s="13" t="s">
        <v>83</v>
      </c>
      <c r="BK182" s="224">
        <f>ROUND(I182*H182,2)</f>
        <v>0</v>
      </c>
      <c r="BL182" s="13" t="s">
        <v>196</v>
      </c>
      <c r="BM182" s="223" t="s">
        <v>1862</v>
      </c>
    </row>
    <row r="183" s="2" customFormat="1">
      <c r="A183" s="34"/>
      <c r="B183" s="35"/>
      <c r="C183" s="36"/>
      <c r="D183" s="225" t="s">
        <v>199</v>
      </c>
      <c r="E183" s="36"/>
      <c r="F183" s="226" t="s">
        <v>1861</v>
      </c>
      <c r="G183" s="36"/>
      <c r="H183" s="36"/>
      <c r="I183" s="150"/>
      <c r="J183" s="36"/>
      <c r="K183" s="36"/>
      <c r="L183" s="40"/>
      <c r="M183" s="227"/>
      <c r="N183" s="228"/>
      <c r="O183" s="87"/>
      <c r="P183" s="87"/>
      <c r="Q183" s="87"/>
      <c r="R183" s="87"/>
      <c r="S183" s="87"/>
      <c r="T183" s="88"/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T183" s="13" t="s">
        <v>199</v>
      </c>
      <c r="AU183" s="13" t="s">
        <v>76</v>
      </c>
    </row>
    <row r="184" s="2" customFormat="1" ht="16.5" customHeight="1">
      <c r="A184" s="34"/>
      <c r="B184" s="35"/>
      <c r="C184" s="252" t="s">
        <v>304</v>
      </c>
      <c r="D184" s="252" t="s">
        <v>237</v>
      </c>
      <c r="E184" s="253" t="s">
        <v>1863</v>
      </c>
      <c r="F184" s="254" t="s">
        <v>1864</v>
      </c>
      <c r="G184" s="255" t="s">
        <v>209</v>
      </c>
      <c r="H184" s="256">
        <v>4</v>
      </c>
      <c r="I184" s="257"/>
      <c r="J184" s="258">
        <f>ROUND(I184*H184,2)</f>
        <v>0</v>
      </c>
      <c r="K184" s="259"/>
      <c r="L184" s="260"/>
      <c r="M184" s="261" t="s">
        <v>1</v>
      </c>
      <c r="N184" s="262" t="s">
        <v>41</v>
      </c>
      <c r="O184" s="87"/>
      <c r="P184" s="221">
        <f>O184*H184</f>
        <v>0</v>
      </c>
      <c r="Q184" s="221">
        <v>0.11488</v>
      </c>
      <c r="R184" s="221">
        <f>Q184*H184</f>
        <v>0.45951999999999998</v>
      </c>
      <c r="S184" s="221">
        <v>0</v>
      </c>
      <c r="T184" s="222">
        <f>S184*H184</f>
        <v>0</v>
      </c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R184" s="223" t="s">
        <v>243</v>
      </c>
      <c r="AT184" s="223" t="s">
        <v>237</v>
      </c>
      <c r="AU184" s="223" t="s">
        <v>76</v>
      </c>
      <c r="AY184" s="13" t="s">
        <v>197</v>
      </c>
      <c r="BE184" s="224">
        <f>IF(N184="základní",J184,0)</f>
        <v>0</v>
      </c>
      <c r="BF184" s="224">
        <f>IF(N184="snížená",J184,0)</f>
        <v>0</v>
      </c>
      <c r="BG184" s="224">
        <f>IF(N184="zákl. přenesená",J184,0)</f>
        <v>0</v>
      </c>
      <c r="BH184" s="224">
        <f>IF(N184="sníž. přenesená",J184,0)</f>
        <v>0</v>
      </c>
      <c r="BI184" s="224">
        <f>IF(N184="nulová",J184,0)</f>
        <v>0</v>
      </c>
      <c r="BJ184" s="13" t="s">
        <v>83</v>
      </c>
      <c r="BK184" s="224">
        <f>ROUND(I184*H184,2)</f>
        <v>0</v>
      </c>
      <c r="BL184" s="13" t="s">
        <v>196</v>
      </c>
      <c r="BM184" s="223" t="s">
        <v>1865</v>
      </c>
    </row>
    <row r="185" s="2" customFormat="1">
      <c r="A185" s="34"/>
      <c r="B185" s="35"/>
      <c r="C185" s="36"/>
      <c r="D185" s="225" t="s">
        <v>199</v>
      </c>
      <c r="E185" s="36"/>
      <c r="F185" s="226" t="s">
        <v>1864</v>
      </c>
      <c r="G185" s="36"/>
      <c r="H185" s="36"/>
      <c r="I185" s="150"/>
      <c r="J185" s="36"/>
      <c r="K185" s="36"/>
      <c r="L185" s="40"/>
      <c r="M185" s="227"/>
      <c r="N185" s="228"/>
      <c r="O185" s="87"/>
      <c r="P185" s="87"/>
      <c r="Q185" s="87"/>
      <c r="R185" s="87"/>
      <c r="S185" s="87"/>
      <c r="T185" s="88"/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T185" s="13" t="s">
        <v>199</v>
      </c>
      <c r="AU185" s="13" t="s">
        <v>76</v>
      </c>
    </row>
    <row r="186" s="2" customFormat="1" ht="16.5" customHeight="1">
      <c r="A186" s="34"/>
      <c r="B186" s="35"/>
      <c r="C186" s="252" t="s">
        <v>7</v>
      </c>
      <c r="D186" s="252" t="s">
        <v>237</v>
      </c>
      <c r="E186" s="253" t="s">
        <v>1866</v>
      </c>
      <c r="F186" s="254" t="s">
        <v>1867</v>
      </c>
      <c r="G186" s="255" t="s">
        <v>209</v>
      </c>
      <c r="H186" s="256">
        <v>3</v>
      </c>
      <c r="I186" s="257"/>
      <c r="J186" s="258">
        <f>ROUND(I186*H186,2)</f>
        <v>0</v>
      </c>
      <c r="K186" s="259"/>
      <c r="L186" s="260"/>
      <c r="M186" s="261" t="s">
        <v>1</v>
      </c>
      <c r="N186" s="262" t="s">
        <v>41</v>
      </c>
      <c r="O186" s="87"/>
      <c r="P186" s="221">
        <f>O186*H186</f>
        <v>0</v>
      </c>
      <c r="Q186" s="221">
        <v>0.11885</v>
      </c>
      <c r="R186" s="221">
        <f>Q186*H186</f>
        <v>0.35654999999999998</v>
      </c>
      <c r="S186" s="221">
        <v>0</v>
      </c>
      <c r="T186" s="222">
        <f>S186*H186</f>
        <v>0</v>
      </c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R186" s="223" t="s">
        <v>243</v>
      </c>
      <c r="AT186" s="223" t="s">
        <v>237</v>
      </c>
      <c r="AU186" s="223" t="s">
        <v>76</v>
      </c>
      <c r="AY186" s="13" t="s">
        <v>197</v>
      </c>
      <c r="BE186" s="224">
        <f>IF(N186="základní",J186,0)</f>
        <v>0</v>
      </c>
      <c r="BF186" s="224">
        <f>IF(N186="snížená",J186,0)</f>
        <v>0</v>
      </c>
      <c r="BG186" s="224">
        <f>IF(N186="zákl. přenesená",J186,0)</f>
        <v>0</v>
      </c>
      <c r="BH186" s="224">
        <f>IF(N186="sníž. přenesená",J186,0)</f>
        <v>0</v>
      </c>
      <c r="BI186" s="224">
        <f>IF(N186="nulová",J186,0)</f>
        <v>0</v>
      </c>
      <c r="BJ186" s="13" t="s">
        <v>83</v>
      </c>
      <c r="BK186" s="224">
        <f>ROUND(I186*H186,2)</f>
        <v>0</v>
      </c>
      <c r="BL186" s="13" t="s">
        <v>196</v>
      </c>
      <c r="BM186" s="223" t="s">
        <v>1868</v>
      </c>
    </row>
    <row r="187" s="2" customFormat="1">
      <c r="A187" s="34"/>
      <c r="B187" s="35"/>
      <c r="C187" s="36"/>
      <c r="D187" s="225" t="s">
        <v>199</v>
      </c>
      <c r="E187" s="36"/>
      <c r="F187" s="226" t="s">
        <v>1867</v>
      </c>
      <c r="G187" s="36"/>
      <c r="H187" s="36"/>
      <c r="I187" s="150"/>
      <c r="J187" s="36"/>
      <c r="K187" s="36"/>
      <c r="L187" s="40"/>
      <c r="M187" s="227"/>
      <c r="N187" s="228"/>
      <c r="O187" s="87"/>
      <c r="P187" s="87"/>
      <c r="Q187" s="87"/>
      <c r="R187" s="87"/>
      <c r="S187" s="87"/>
      <c r="T187" s="88"/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T187" s="13" t="s">
        <v>199</v>
      </c>
      <c r="AU187" s="13" t="s">
        <v>76</v>
      </c>
    </row>
    <row r="188" s="2" customFormat="1" ht="16.5" customHeight="1">
      <c r="A188" s="34"/>
      <c r="B188" s="35"/>
      <c r="C188" s="252" t="s">
        <v>316</v>
      </c>
      <c r="D188" s="252" t="s">
        <v>237</v>
      </c>
      <c r="E188" s="253" t="s">
        <v>1869</v>
      </c>
      <c r="F188" s="254" t="s">
        <v>1870</v>
      </c>
      <c r="G188" s="255" t="s">
        <v>209</v>
      </c>
      <c r="H188" s="256">
        <v>3</v>
      </c>
      <c r="I188" s="257"/>
      <c r="J188" s="258">
        <f>ROUND(I188*H188,2)</f>
        <v>0</v>
      </c>
      <c r="K188" s="259"/>
      <c r="L188" s="260"/>
      <c r="M188" s="261" t="s">
        <v>1</v>
      </c>
      <c r="N188" s="262" t="s">
        <v>41</v>
      </c>
      <c r="O188" s="87"/>
      <c r="P188" s="221">
        <f>O188*H188</f>
        <v>0</v>
      </c>
      <c r="Q188" s="221">
        <v>0.12281</v>
      </c>
      <c r="R188" s="221">
        <f>Q188*H188</f>
        <v>0.36843000000000004</v>
      </c>
      <c r="S188" s="221">
        <v>0</v>
      </c>
      <c r="T188" s="222">
        <f>S188*H188</f>
        <v>0</v>
      </c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R188" s="223" t="s">
        <v>243</v>
      </c>
      <c r="AT188" s="223" t="s">
        <v>237</v>
      </c>
      <c r="AU188" s="223" t="s">
        <v>76</v>
      </c>
      <c r="AY188" s="13" t="s">
        <v>197</v>
      </c>
      <c r="BE188" s="224">
        <f>IF(N188="základní",J188,0)</f>
        <v>0</v>
      </c>
      <c r="BF188" s="224">
        <f>IF(N188="snížená",J188,0)</f>
        <v>0</v>
      </c>
      <c r="BG188" s="224">
        <f>IF(N188="zákl. přenesená",J188,0)</f>
        <v>0</v>
      </c>
      <c r="BH188" s="224">
        <f>IF(N188="sníž. přenesená",J188,0)</f>
        <v>0</v>
      </c>
      <c r="BI188" s="224">
        <f>IF(N188="nulová",J188,0)</f>
        <v>0</v>
      </c>
      <c r="BJ188" s="13" t="s">
        <v>83</v>
      </c>
      <c r="BK188" s="224">
        <f>ROUND(I188*H188,2)</f>
        <v>0</v>
      </c>
      <c r="BL188" s="13" t="s">
        <v>196</v>
      </c>
      <c r="BM188" s="223" t="s">
        <v>1871</v>
      </c>
    </row>
    <row r="189" s="2" customFormat="1">
      <c r="A189" s="34"/>
      <c r="B189" s="35"/>
      <c r="C189" s="36"/>
      <c r="D189" s="225" t="s">
        <v>199</v>
      </c>
      <c r="E189" s="36"/>
      <c r="F189" s="226" t="s">
        <v>1870</v>
      </c>
      <c r="G189" s="36"/>
      <c r="H189" s="36"/>
      <c r="I189" s="150"/>
      <c r="J189" s="36"/>
      <c r="K189" s="36"/>
      <c r="L189" s="40"/>
      <c r="M189" s="227"/>
      <c r="N189" s="228"/>
      <c r="O189" s="87"/>
      <c r="P189" s="87"/>
      <c r="Q189" s="87"/>
      <c r="R189" s="87"/>
      <c r="S189" s="87"/>
      <c r="T189" s="88"/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T189" s="13" t="s">
        <v>199</v>
      </c>
      <c r="AU189" s="13" t="s">
        <v>76</v>
      </c>
    </row>
    <row r="190" s="2" customFormat="1" ht="16.5" customHeight="1">
      <c r="A190" s="34"/>
      <c r="B190" s="35"/>
      <c r="C190" s="252" t="s">
        <v>323</v>
      </c>
      <c r="D190" s="252" t="s">
        <v>237</v>
      </c>
      <c r="E190" s="253" t="s">
        <v>1872</v>
      </c>
      <c r="F190" s="254" t="s">
        <v>1873</v>
      </c>
      <c r="G190" s="255" t="s">
        <v>209</v>
      </c>
      <c r="H190" s="256">
        <v>2</v>
      </c>
      <c r="I190" s="257"/>
      <c r="J190" s="258">
        <f>ROUND(I190*H190,2)</f>
        <v>0</v>
      </c>
      <c r="K190" s="259"/>
      <c r="L190" s="260"/>
      <c r="M190" s="261" t="s">
        <v>1</v>
      </c>
      <c r="N190" s="262" t="s">
        <v>41</v>
      </c>
      <c r="O190" s="87"/>
      <c r="P190" s="221">
        <f>O190*H190</f>
        <v>0</v>
      </c>
      <c r="Q190" s="221">
        <v>0.12676999999999999</v>
      </c>
      <c r="R190" s="221">
        <f>Q190*H190</f>
        <v>0.25353999999999999</v>
      </c>
      <c r="S190" s="221">
        <v>0</v>
      </c>
      <c r="T190" s="222">
        <f>S190*H190</f>
        <v>0</v>
      </c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R190" s="223" t="s">
        <v>243</v>
      </c>
      <c r="AT190" s="223" t="s">
        <v>237</v>
      </c>
      <c r="AU190" s="223" t="s">
        <v>76</v>
      </c>
      <c r="AY190" s="13" t="s">
        <v>197</v>
      </c>
      <c r="BE190" s="224">
        <f>IF(N190="základní",J190,0)</f>
        <v>0</v>
      </c>
      <c r="BF190" s="224">
        <f>IF(N190="snížená",J190,0)</f>
        <v>0</v>
      </c>
      <c r="BG190" s="224">
        <f>IF(N190="zákl. přenesená",J190,0)</f>
        <v>0</v>
      </c>
      <c r="BH190" s="224">
        <f>IF(N190="sníž. přenesená",J190,0)</f>
        <v>0</v>
      </c>
      <c r="BI190" s="224">
        <f>IF(N190="nulová",J190,0)</f>
        <v>0</v>
      </c>
      <c r="BJ190" s="13" t="s">
        <v>83</v>
      </c>
      <c r="BK190" s="224">
        <f>ROUND(I190*H190,2)</f>
        <v>0</v>
      </c>
      <c r="BL190" s="13" t="s">
        <v>196</v>
      </c>
      <c r="BM190" s="223" t="s">
        <v>1874</v>
      </c>
    </row>
    <row r="191" s="2" customFormat="1">
      <c r="A191" s="34"/>
      <c r="B191" s="35"/>
      <c r="C191" s="36"/>
      <c r="D191" s="225" t="s">
        <v>199</v>
      </c>
      <c r="E191" s="36"/>
      <c r="F191" s="226" t="s">
        <v>1873</v>
      </c>
      <c r="G191" s="36"/>
      <c r="H191" s="36"/>
      <c r="I191" s="150"/>
      <c r="J191" s="36"/>
      <c r="K191" s="36"/>
      <c r="L191" s="40"/>
      <c r="M191" s="227"/>
      <c r="N191" s="228"/>
      <c r="O191" s="87"/>
      <c r="P191" s="87"/>
      <c r="Q191" s="87"/>
      <c r="R191" s="87"/>
      <c r="S191" s="87"/>
      <c r="T191" s="88"/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T191" s="13" t="s">
        <v>199</v>
      </c>
      <c r="AU191" s="13" t="s">
        <v>76</v>
      </c>
    </row>
    <row r="192" s="2" customFormat="1" ht="16.5" customHeight="1">
      <c r="A192" s="34"/>
      <c r="B192" s="35"/>
      <c r="C192" s="252" t="s">
        <v>330</v>
      </c>
      <c r="D192" s="252" t="s">
        <v>237</v>
      </c>
      <c r="E192" s="253" t="s">
        <v>1875</v>
      </c>
      <c r="F192" s="254" t="s">
        <v>1876</v>
      </c>
      <c r="G192" s="255" t="s">
        <v>209</v>
      </c>
      <c r="H192" s="256">
        <v>3</v>
      </c>
      <c r="I192" s="257"/>
      <c r="J192" s="258">
        <f>ROUND(I192*H192,2)</f>
        <v>0</v>
      </c>
      <c r="K192" s="259"/>
      <c r="L192" s="260"/>
      <c r="M192" s="261" t="s">
        <v>1</v>
      </c>
      <c r="N192" s="262" t="s">
        <v>41</v>
      </c>
      <c r="O192" s="87"/>
      <c r="P192" s="221">
        <f>O192*H192</f>
        <v>0</v>
      </c>
      <c r="Q192" s="221">
        <v>0.13073000000000001</v>
      </c>
      <c r="R192" s="221">
        <f>Q192*H192</f>
        <v>0.39219000000000004</v>
      </c>
      <c r="S192" s="221">
        <v>0</v>
      </c>
      <c r="T192" s="222">
        <f>S192*H192</f>
        <v>0</v>
      </c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R192" s="223" t="s">
        <v>243</v>
      </c>
      <c r="AT192" s="223" t="s">
        <v>237</v>
      </c>
      <c r="AU192" s="223" t="s">
        <v>76</v>
      </c>
      <c r="AY192" s="13" t="s">
        <v>197</v>
      </c>
      <c r="BE192" s="224">
        <f>IF(N192="základní",J192,0)</f>
        <v>0</v>
      </c>
      <c r="BF192" s="224">
        <f>IF(N192="snížená",J192,0)</f>
        <v>0</v>
      </c>
      <c r="BG192" s="224">
        <f>IF(N192="zákl. přenesená",J192,0)</f>
        <v>0</v>
      </c>
      <c r="BH192" s="224">
        <f>IF(N192="sníž. přenesená",J192,0)</f>
        <v>0</v>
      </c>
      <c r="BI192" s="224">
        <f>IF(N192="nulová",J192,0)</f>
        <v>0</v>
      </c>
      <c r="BJ192" s="13" t="s">
        <v>83</v>
      </c>
      <c r="BK192" s="224">
        <f>ROUND(I192*H192,2)</f>
        <v>0</v>
      </c>
      <c r="BL192" s="13" t="s">
        <v>196</v>
      </c>
      <c r="BM192" s="223" t="s">
        <v>1877</v>
      </c>
    </row>
    <row r="193" s="2" customFormat="1">
      <c r="A193" s="34"/>
      <c r="B193" s="35"/>
      <c r="C193" s="36"/>
      <c r="D193" s="225" t="s">
        <v>199</v>
      </c>
      <c r="E193" s="36"/>
      <c r="F193" s="226" t="s">
        <v>1876</v>
      </c>
      <c r="G193" s="36"/>
      <c r="H193" s="36"/>
      <c r="I193" s="150"/>
      <c r="J193" s="36"/>
      <c r="K193" s="36"/>
      <c r="L193" s="40"/>
      <c r="M193" s="227"/>
      <c r="N193" s="228"/>
      <c r="O193" s="87"/>
      <c r="P193" s="87"/>
      <c r="Q193" s="87"/>
      <c r="R193" s="87"/>
      <c r="S193" s="87"/>
      <c r="T193" s="88"/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T193" s="13" t="s">
        <v>199</v>
      </c>
      <c r="AU193" s="13" t="s">
        <v>76</v>
      </c>
    </row>
    <row r="194" s="2" customFormat="1" ht="16.5" customHeight="1">
      <c r="A194" s="34"/>
      <c r="B194" s="35"/>
      <c r="C194" s="252" t="s">
        <v>335</v>
      </c>
      <c r="D194" s="252" t="s">
        <v>237</v>
      </c>
      <c r="E194" s="253" t="s">
        <v>1878</v>
      </c>
      <c r="F194" s="254" t="s">
        <v>1879</v>
      </c>
      <c r="G194" s="255" t="s">
        <v>209</v>
      </c>
      <c r="H194" s="256">
        <v>3</v>
      </c>
      <c r="I194" s="257"/>
      <c r="J194" s="258">
        <f>ROUND(I194*H194,2)</f>
        <v>0</v>
      </c>
      <c r="K194" s="259"/>
      <c r="L194" s="260"/>
      <c r="M194" s="261" t="s">
        <v>1</v>
      </c>
      <c r="N194" s="262" t="s">
        <v>41</v>
      </c>
      <c r="O194" s="87"/>
      <c r="P194" s="221">
        <f>O194*H194</f>
        <v>0</v>
      </c>
      <c r="Q194" s="221">
        <v>0.13469</v>
      </c>
      <c r="R194" s="221">
        <f>Q194*H194</f>
        <v>0.40407000000000004</v>
      </c>
      <c r="S194" s="221">
        <v>0</v>
      </c>
      <c r="T194" s="222">
        <f>S194*H194</f>
        <v>0</v>
      </c>
      <c r="U194" s="34"/>
      <c r="V194" s="34"/>
      <c r="W194" s="34"/>
      <c r="X194" s="34"/>
      <c r="Y194" s="34"/>
      <c r="Z194" s="34"/>
      <c r="AA194" s="34"/>
      <c r="AB194" s="34"/>
      <c r="AC194" s="34"/>
      <c r="AD194" s="34"/>
      <c r="AE194" s="34"/>
      <c r="AR194" s="223" t="s">
        <v>243</v>
      </c>
      <c r="AT194" s="223" t="s">
        <v>237</v>
      </c>
      <c r="AU194" s="223" t="s">
        <v>76</v>
      </c>
      <c r="AY194" s="13" t="s">
        <v>197</v>
      </c>
      <c r="BE194" s="224">
        <f>IF(N194="základní",J194,0)</f>
        <v>0</v>
      </c>
      <c r="BF194" s="224">
        <f>IF(N194="snížená",J194,0)</f>
        <v>0</v>
      </c>
      <c r="BG194" s="224">
        <f>IF(N194="zákl. přenesená",J194,0)</f>
        <v>0</v>
      </c>
      <c r="BH194" s="224">
        <f>IF(N194="sníž. přenesená",J194,0)</f>
        <v>0</v>
      </c>
      <c r="BI194" s="224">
        <f>IF(N194="nulová",J194,0)</f>
        <v>0</v>
      </c>
      <c r="BJ194" s="13" t="s">
        <v>83</v>
      </c>
      <c r="BK194" s="224">
        <f>ROUND(I194*H194,2)</f>
        <v>0</v>
      </c>
      <c r="BL194" s="13" t="s">
        <v>196</v>
      </c>
      <c r="BM194" s="223" t="s">
        <v>1880</v>
      </c>
    </row>
    <row r="195" s="2" customFormat="1">
      <c r="A195" s="34"/>
      <c r="B195" s="35"/>
      <c r="C195" s="36"/>
      <c r="D195" s="225" t="s">
        <v>199</v>
      </c>
      <c r="E195" s="36"/>
      <c r="F195" s="226" t="s">
        <v>1879</v>
      </c>
      <c r="G195" s="36"/>
      <c r="H195" s="36"/>
      <c r="I195" s="150"/>
      <c r="J195" s="36"/>
      <c r="K195" s="36"/>
      <c r="L195" s="40"/>
      <c r="M195" s="227"/>
      <c r="N195" s="228"/>
      <c r="O195" s="87"/>
      <c r="P195" s="87"/>
      <c r="Q195" s="87"/>
      <c r="R195" s="87"/>
      <c r="S195" s="87"/>
      <c r="T195" s="88"/>
      <c r="U195" s="34"/>
      <c r="V195" s="34"/>
      <c r="W195" s="34"/>
      <c r="X195" s="34"/>
      <c r="Y195" s="34"/>
      <c r="Z195" s="34"/>
      <c r="AA195" s="34"/>
      <c r="AB195" s="34"/>
      <c r="AC195" s="34"/>
      <c r="AD195" s="34"/>
      <c r="AE195" s="34"/>
      <c r="AT195" s="13" t="s">
        <v>199</v>
      </c>
      <c r="AU195" s="13" t="s">
        <v>76</v>
      </c>
    </row>
    <row r="196" s="2" customFormat="1" ht="16.5" customHeight="1">
      <c r="A196" s="34"/>
      <c r="B196" s="35"/>
      <c r="C196" s="252" t="s">
        <v>342</v>
      </c>
      <c r="D196" s="252" t="s">
        <v>237</v>
      </c>
      <c r="E196" s="253" t="s">
        <v>1881</v>
      </c>
      <c r="F196" s="254" t="s">
        <v>1882</v>
      </c>
      <c r="G196" s="255" t="s">
        <v>209</v>
      </c>
      <c r="H196" s="256">
        <v>3</v>
      </c>
      <c r="I196" s="257"/>
      <c r="J196" s="258">
        <f>ROUND(I196*H196,2)</f>
        <v>0</v>
      </c>
      <c r="K196" s="259"/>
      <c r="L196" s="260"/>
      <c r="M196" s="261" t="s">
        <v>1</v>
      </c>
      <c r="N196" s="262" t="s">
        <v>41</v>
      </c>
      <c r="O196" s="87"/>
      <c r="P196" s="221">
        <f>O196*H196</f>
        <v>0</v>
      </c>
      <c r="Q196" s="221">
        <v>0.13865</v>
      </c>
      <c r="R196" s="221">
        <f>Q196*H196</f>
        <v>0.41594999999999999</v>
      </c>
      <c r="S196" s="221">
        <v>0</v>
      </c>
      <c r="T196" s="222">
        <f>S196*H196</f>
        <v>0</v>
      </c>
      <c r="U196" s="34"/>
      <c r="V196" s="34"/>
      <c r="W196" s="34"/>
      <c r="X196" s="34"/>
      <c r="Y196" s="34"/>
      <c r="Z196" s="34"/>
      <c r="AA196" s="34"/>
      <c r="AB196" s="34"/>
      <c r="AC196" s="34"/>
      <c r="AD196" s="34"/>
      <c r="AE196" s="34"/>
      <c r="AR196" s="223" t="s">
        <v>243</v>
      </c>
      <c r="AT196" s="223" t="s">
        <v>237</v>
      </c>
      <c r="AU196" s="223" t="s">
        <v>76</v>
      </c>
      <c r="AY196" s="13" t="s">
        <v>197</v>
      </c>
      <c r="BE196" s="224">
        <f>IF(N196="základní",J196,0)</f>
        <v>0</v>
      </c>
      <c r="BF196" s="224">
        <f>IF(N196="snížená",J196,0)</f>
        <v>0</v>
      </c>
      <c r="BG196" s="224">
        <f>IF(N196="zákl. přenesená",J196,0)</f>
        <v>0</v>
      </c>
      <c r="BH196" s="224">
        <f>IF(N196="sníž. přenesená",J196,0)</f>
        <v>0</v>
      </c>
      <c r="BI196" s="224">
        <f>IF(N196="nulová",J196,0)</f>
        <v>0</v>
      </c>
      <c r="BJ196" s="13" t="s">
        <v>83</v>
      </c>
      <c r="BK196" s="224">
        <f>ROUND(I196*H196,2)</f>
        <v>0</v>
      </c>
      <c r="BL196" s="13" t="s">
        <v>196</v>
      </c>
      <c r="BM196" s="223" t="s">
        <v>1883</v>
      </c>
    </row>
    <row r="197" s="2" customFormat="1">
      <c r="A197" s="34"/>
      <c r="B197" s="35"/>
      <c r="C197" s="36"/>
      <c r="D197" s="225" t="s">
        <v>199</v>
      </c>
      <c r="E197" s="36"/>
      <c r="F197" s="226" t="s">
        <v>1882</v>
      </c>
      <c r="G197" s="36"/>
      <c r="H197" s="36"/>
      <c r="I197" s="150"/>
      <c r="J197" s="36"/>
      <c r="K197" s="36"/>
      <c r="L197" s="40"/>
      <c r="M197" s="227"/>
      <c r="N197" s="228"/>
      <c r="O197" s="87"/>
      <c r="P197" s="87"/>
      <c r="Q197" s="87"/>
      <c r="R197" s="87"/>
      <c r="S197" s="87"/>
      <c r="T197" s="88"/>
      <c r="U197" s="34"/>
      <c r="V197" s="34"/>
      <c r="W197" s="34"/>
      <c r="X197" s="34"/>
      <c r="Y197" s="34"/>
      <c r="Z197" s="34"/>
      <c r="AA197" s="34"/>
      <c r="AB197" s="34"/>
      <c r="AC197" s="34"/>
      <c r="AD197" s="34"/>
      <c r="AE197" s="34"/>
      <c r="AT197" s="13" t="s">
        <v>199</v>
      </c>
      <c r="AU197" s="13" t="s">
        <v>76</v>
      </c>
    </row>
    <row r="198" s="2" customFormat="1" ht="16.5" customHeight="1">
      <c r="A198" s="34"/>
      <c r="B198" s="35"/>
      <c r="C198" s="252" t="s">
        <v>348</v>
      </c>
      <c r="D198" s="252" t="s">
        <v>237</v>
      </c>
      <c r="E198" s="253" t="s">
        <v>1884</v>
      </c>
      <c r="F198" s="254" t="s">
        <v>1885</v>
      </c>
      <c r="G198" s="255" t="s">
        <v>209</v>
      </c>
      <c r="H198" s="256">
        <v>1</v>
      </c>
      <c r="I198" s="257"/>
      <c r="J198" s="258">
        <f>ROUND(I198*H198,2)</f>
        <v>0</v>
      </c>
      <c r="K198" s="259"/>
      <c r="L198" s="260"/>
      <c r="M198" s="261" t="s">
        <v>1</v>
      </c>
      <c r="N198" s="262" t="s">
        <v>41</v>
      </c>
      <c r="O198" s="87"/>
      <c r="P198" s="221">
        <f>O198*H198</f>
        <v>0</v>
      </c>
      <c r="Q198" s="221">
        <v>0.14262</v>
      </c>
      <c r="R198" s="221">
        <f>Q198*H198</f>
        <v>0.14262</v>
      </c>
      <c r="S198" s="221">
        <v>0</v>
      </c>
      <c r="T198" s="222">
        <f>S198*H198</f>
        <v>0</v>
      </c>
      <c r="U198" s="34"/>
      <c r="V198" s="34"/>
      <c r="W198" s="34"/>
      <c r="X198" s="34"/>
      <c r="Y198" s="34"/>
      <c r="Z198" s="34"/>
      <c r="AA198" s="34"/>
      <c r="AB198" s="34"/>
      <c r="AC198" s="34"/>
      <c r="AD198" s="34"/>
      <c r="AE198" s="34"/>
      <c r="AR198" s="223" t="s">
        <v>243</v>
      </c>
      <c r="AT198" s="223" t="s">
        <v>237</v>
      </c>
      <c r="AU198" s="223" t="s">
        <v>76</v>
      </c>
      <c r="AY198" s="13" t="s">
        <v>197</v>
      </c>
      <c r="BE198" s="224">
        <f>IF(N198="základní",J198,0)</f>
        <v>0</v>
      </c>
      <c r="BF198" s="224">
        <f>IF(N198="snížená",J198,0)</f>
        <v>0</v>
      </c>
      <c r="BG198" s="224">
        <f>IF(N198="zákl. přenesená",J198,0)</f>
        <v>0</v>
      </c>
      <c r="BH198" s="224">
        <f>IF(N198="sníž. přenesená",J198,0)</f>
        <v>0</v>
      </c>
      <c r="BI198" s="224">
        <f>IF(N198="nulová",J198,0)</f>
        <v>0</v>
      </c>
      <c r="BJ198" s="13" t="s">
        <v>83</v>
      </c>
      <c r="BK198" s="224">
        <f>ROUND(I198*H198,2)</f>
        <v>0</v>
      </c>
      <c r="BL198" s="13" t="s">
        <v>196</v>
      </c>
      <c r="BM198" s="223" t="s">
        <v>1886</v>
      </c>
    </row>
    <row r="199" s="2" customFormat="1">
      <c r="A199" s="34"/>
      <c r="B199" s="35"/>
      <c r="C199" s="36"/>
      <c r="D199" s="225" t="s">
        <v>199</v>
      </c>
      <c r="E199" s="36"/>
      <c r="F199" s="226" t="s">
        <v>1885</v>
      </c>
      <c r="G199" s="36"/>
      <c r="H199" s="36"/>
      <c r="I199" s="150"/>
      <c r="J199" s="36"/>
      <c r="K199" s="36"/>
      <c r="L199" s="40"/>
      <c r="M199" s="227"/>
      <c r="N199" s="228"/>
      <c r="O199" s="87"/>
      <c r="P199" s="87"/>
      <c r="Q199" s="87"/>
      <c r="R199" s="87"/>
      <c r="S199" s="87"/>
      <c r="T199" s="88"/>
      <c r="U199" s="34"/>
      <c r="V199" s="34"/>
      <c r="W199" s="34"/>
      <c r="X199" s="34"/>
      <c r="Y199" s="34"/>
      <c r="Z199" s="34"/>
      <c r="AA199" s="34"/>
      <c r="AB199" s="34"/>
      <c r="AC199" s="34"/>
      <c r="AD199" s="34"/>
      <c r="AE199" s="34"/>
      <c r="AT199" s="13" t="s">
        <v>199</v>
      </c>
      <c r="AU199" s="13" t="s">
        <v>76</v>
      </c>
    </row>
    <row r="200" s="2" customFormat="1" ht="16.5" customHeight="1">
      <c r="A200" s="34"/>
      <c r="B200" s="35"/>
      <c r="C200" s="252" t="s">
        <v>353</v>
      </c>
      <c r="D200" s="252" t="s">
        <v>237</v>
      </c>
      <c r="E200" s="253" t="s">
        <v>1887</v>
      </c>
      <c r="F200" s="254" t="s">
        <v>1888</v>
      </c>
      <c r="G200" s="255" t="s">
        <v>209</v>
      </c>
      <c r="H200" s="256">
        <v>2</v>
      </c>
      <c r="I200" s="257"/>
      <c r="J200" s="258">
        <f>ROUND(I200*H200,2)</f>
        <v>0</v>
      </c>
      <c r="K200" s="259"/>
      <c r="L200" s="260"/>
      <c r="M200" s="261" t="s">
        <v>1</v>
      </c>
      <c r="N200" s="262" t="s">
        <v>41</v>
      </c>
      <c r="O200" s="87"/>
      <c r="P200" s="221">
        <f>O200*H200</f>
        <v>0</v>
      </c>
      <c r="Q200" s="221">
        <v>0.14657999999999999</v>
      </c>
      <c r="R200" s="221">
        <f>Q200*H200</f>
        <v>0.29315999999999998</v>
      </c>
      <c r="S200" s="221">
        <v>0</v>
      </c>
      <c r="T200" s="222">
        <f>S200*H200</f>
        <v>0</v>
      </c>
      <c r="U200" s="34"/>
      <c r="V200" s="34"/>
      <c r="W200" s="34"/>
      <c r="X200" s="34"/>
      <c r="Y200" s="34"/>
      <c r="Z200" s="34"/>
      <c r="AA200" s="34"/>
      <c r="AB200" s="34"/>
      <c r="AC200" s="34"/>
      <c r="AD200" s="34"/>
      <c r="AE200" s="34"/>
      <c r="AR200" s="223" t="s">
        <v>243</v>
      </c>
      <c r="AT200" s="223" t="s">
        <v>237</v>
      </c>
      <c r="AU200" s="223" t="s">
        <v>76</v>
      </c>
      <c r="AY200" s="13" t="s">
        <v>197</v>
      </c>
      <c r="BE200" s="224">
        <f>IF(N200="základní",J200,0)</f>
        <v>0</v>
      </c>
      <c r="BF200" s="224">
        <f>IF(N200="snížená",J200,0)</f>
        <v>0</v>
      </c>
      <c r="BG200" s="224">
        <f>IF(N200="zákl. přenesená",J200,0)</f>
        <v>0</v>
      </c>
      <c r="BH200" s="224">
        <f>IF(N200="sníž. přenesená",J200,0)</f>
        <v>0</v>
      </c>
      <c r="BI200" s="224">
        <f>IF(N200="nulová",J200,0)</f>
        <v>0</v>
      </c>
      <c r="BJ200" s="13" t="s">
        <v>83</v>
      </c>
      <c r="BK200" s="224">
        <f>ROUND(I200*H200,2)</f>
        <v>0</v>
      </c>
      <c r="BL200" s="13" t="s">
        <v>196</v>
      </c>
      <c r="BM200" s="223" t="s">
        <v>1889</v>
      </c>
    </row>
    <row r="201" s="2" customFormat="1">
      <c r="A201" s="34"/>
      <c r="B201" s="35"/>
      <c r="C201" s="36"/>
      <c r="D201" s="225" t="s">
        <v>199</v>
      </c>
      <c r="E201" s="36"/>
      <c r="F201" s="226" t="s">
        <v>1888</v>
      </c>
      <c r="G201" s="36"/>
      <c r="H201" s="36"/>
      <c r="I201" s="150"/>
      <c r="J201" s="36"/>
      <c r="K201" s="36"/>
      <c r="L201" s="40"/>
      <c r="M201" s="227"/>
      <c r="N201" s="228"/>
      <c r="O201" s="87"/>
      <c r="P201" s="87"/>
      <c r="Q201" s="87"/>
      <c r="R201" s="87"/>
      <c r="S201" s="87"/>
      <c r="T201" s="88"/>
      <c r="U201" s="34"/>
      <c r="V201" s="34"/>
      <c r="W201" s="34"/>
      <c r="X201" s="34"/>
      <c r="Y201" s="34"/>
      <c r="Z201" s="34"/>
      <c r="AA201" s="34"/>
      <c r="AB201" s="34"/>
      <c r="AC201" s="34"/>
      <c r="AD201" s="34"/>
      <c r="AE201" s="34"/>
      <c r="AT201" s="13" t="s">
        <v>199</v>
      </c>
      <c r="AU201" s="13" t="s">
        <v>76</v>
      </c>
    </row>
    <row r="202" s="2" customFormat="1" ht="16.5" customHeight="1">
      <c r="A202" s="34"/>
      <c r="B202" s="35"/>
      <c r="C202" s="252" t="s">
        <v>358</v>
      </c>
      <c r="D202" s="252" t="s">
        <v>237</v>
      </c>
      <c r="E202" s="253" t="s">
        <v>1890</v>
      </c>
      <c r="F202" s="254" t="s">
        <v>1891</v>
      </c>
      <c r="G202" s="255" t="s">
        <v>209</v>
      </c>
      <c r="H202" s="256">
        <v>2</v>
      </c>
      <c r="I202" s="257"/>
      <c r="J202" s="258">
        <f>ROUND(I202*H202,2)</f>
        <v>0</v>
      </c>
      <c r="K202" s="259"/>
      <c r="L202" s="260"/>
      <c r="M202" s="261" t="s">
        <v>1</v>
      </c>
      <c r="N202" s="262" t="s">
        <v>41</v>
      </c>
      <c r="O202" s="87"/>
      <c r="P202" s="221">
        <f>O202*H202</f>
        <v>0</v>
      </c>
      <c r="Q202" s="221">
        <v>0.15054000000000001</v>
      </c>
      <c r="R202" s="221">
        <f>Q202*H202</f>
        <v>0.30108000000000001</v>
      </c>
      <c r="S202" s="221">
        <v>0</v>
      </c>
      <c r="T202" s="222">
        <f>S202*H202</f>
        <v>0</v>
      </c>
      <c r="U202" s="34"/>
      <c r="V202" s="34"/>
      <c r="W202" s="34"/>
      <c r="X202" s="34"/>
      <c r="Y202" s="34"/>
      <c r="Z202" s="34"/>
      <c r="AA202" s="34"/>
      <c r="AB202" s="34"/>
      <c r="AC202" s="34"/>
      <c r="AD202" s="34"/>
      <c r="AE202" s="34"/>
      <c r="AR202" s="223" t="s">
        <v>243</v>
      </c>
      <c r="AT202" s="223" t="s">
        <v>237</v>
      </c>
      <c r="AU202" s="223" t="s">
        <v>76</v>
      </c>
      <c r="AY202" s="13" t="s">
        <v>197</v>
      </c>
      <c r="BE202" s="224">
        <f>IF(N202="základní",J202,0)</f>
        <v>0</v>
      </c>
      <c r="BF202" s="224">
        <f>IF(N202="snížená",J202,0)</f>
        <v>0</v>
      </c>
      <c r="BG202" s="224">
        <f>IF(N202="zákl. přenesená",J202,0)</f>
        <v>0</v>
      </c>
      <c r="BH202" s="224">
        <f>IF(N202="sníž. přenesená",J202,0)</f>
        <v>0</v>
      </c>
      <c r="BI202" s="224">
        <f>IF(N202="nulová",J202,0)</f>
        <v>0</v>
      </c>
      <c r="BJ202" s="13" t="s">
        <v>83</v>
      </c>
      <c r="BK202" s="224">
        <f>ROUND(I202*H202,2)</f>
        <v>0</v>
      </c>
      <c r="BL202" s="13" t="s">
        <v>196</v>
      </c>
      <c r="BM202" s="223" t="s">
        <v>1892</v>
      </c>
    </row>
    <row r="203" s="2" customFormat="1">
      <c r="A203" s="34"/>
      <c r="B203" s="35"/>
      <c r="C203" s="36"/>
      <c r="D203" s="225" t="s">
        <v>199</v>
      </c>
      <c r="E203" s="36"/>
      <c r="F203" s="226" t="s">
        <v>1891</v>
      </c>
      <c r="G203" s="36"/>
      <c r="H203" s="36"/>
      <c r="I203" s="150"/>
      <c r="J203" s="36"/>
      <c r="K203" s="36"/>
      <c r="L203" s="40"/>
      <c r="M203" s="227"/>
      <c r="N203" s="228"/>
      <c r="O203" s="87"/>
      <c r="P203" s="87"/>
      <c r="Q203" s="87"/>
      <c r="R203" s="87"/>
      <c r="S203" s="87"/>
      <c r="T203" s="88"/>
      <c r="U203" s="34"/>
      <c r="V203" s="34"/>
      <c r="W203" s="34"/>
      <c r="X203" s="34"/>
      <c r="Y203" s="34"/>
      <c r="Z203" s="34"/>
      <c r="AA203" s="34"/>
      <c r="AB203" s="34"/>
      <c r="AC203" s="34"/>
      <c r="AD203" s="34"/>
      <c r="AE203" s="34"/>
      <c r="AT203" s="13" t="s">
        <v>199</v>
      </c>
      <c r="AU203" s="13" t="s">
        <v>76</v>
      </c>
    </row>
    <row r="204" s="2" customFormat="1" ht="16.5" customHeight="1">
      <c r="A204" s="34"/>
      <c r="B204" s="35"/>
      <c r="C204" s="252" t="s">
        <v>364</v>
      </c>
      <c r="D204" s="252" t="s">
        <v>237</v>
      </c>
      <c r="E204" s="253" t="s">
        <v>1893</v>
      </c>
      <c r="F204" s="254" t="s">
        <v>1894</v>
      </c>
      <c r="G204" s="255" t="s">
        <v>209</v>
      </c>
      <c r="H204" s="256">
        <v>1</v>
      </c>
      <c r="I204" s="257"/>
      <c r="J204" s="258">
        <f>ROUND(I204*H204,2)</f>
        <v>0</v>
      </c>
      <c r="K204" s="259"/>
      <c r="L204" s="260"/>
      <c r="M204" s="261" t="s">
        <v>1</v>
      </c>
      <c r="N204" s="262" t="s">
        <v>41</v>
      </c>
      <c r="O204" s="87"/>
      <c r="P204" s="221">
        <f>O204*H204</f>
        <v>0</v>
      </c>
      <c r="Q204" s="221">
        <v>0.1545</v>
      </c>
      <c r="R204" s="221">
        <f>Q204*H204</f>
        <v>0.1545</v>
      </c>
      <c r="S204" s="221">
        <v>0</v>
      </c>
      <c r="T204" s="222">
        <f>S204*H204</f>
        <v>0</v>
      </c>
      <c r="U204" s="34"/>
      <c r="V204" s="34"/>
      <c r="W204" s="34"/>
      <c r="X204" s="34"/>
      <c r="Y204" s="34"/>
      <c r="Z204" s="34"/>
      <c r="AA204" s="34"/>
      <c r="AB204" s="34"/>
      <c r="AC204" s="34"/>
      <c r="AD204" s="34"/>
      <c r="AE204" s="34"/>
      <c r="AR204" s="223" t="s">
        <v>243</v>
      </c>
      <c r="AT204" s="223" t="s">
        <v>237</v>
      </c>
      <c r="AU204" s="223" t="s">
        <v>76</v>
      </c>
      <c r="AY204" s="13" t="s">
        <v>197</v>
      </c>
      <c r="BE204" s="224">
        <f>IF(N204="základní",J204,0)</f>
        <v>0</v>
      </c>
      <c r="BF204" s="224">
        <f>IF(N204="snížená",J204,0)</f>
        <v>0</v>
      </c>
      <c r="BG204" s="224">
        <f>IF(N204="zákl. přenesená",J204,0)</f>
        <v>0</v>
      </c>
      <c r="BH204" s="224">
        <f>IF(N204="sníž. přenesená",J204,0)</f>
        <v>0</v>
      </c>
      <c r="BI204" s="224">
        <f>IF(N204="nulová",J204,0)</f>
        <v>0</v>
      </c>
      <c r="BJ204" s="13" t="s">
        <v>83</v>
      </c>
      <c r="BK204" s="224">
        <f>ROUND(I204*H204,2)</f>
        <v>0</v>
      </c>
      <c r="BL204" s="13" t="s">
        <v>196</v>
      </c>
      <c r="BM204" s="223" t="s">
        <v>1895</v>
      </c>
    </row>
    <row r="205" s="2" customFormat="1">
      <c r="A205" s="34"/>
      <c r="B205" s="35"/>
      <c r="C205" s="36"/>
      <c r="D205" s="225" t="s">
        <v>199</v>
      </c>
      <c r="E205" s="36"/>
      <c r="F205" s="226" t="s">
        <v>1894</v>
      </c>
      <c r="G205" s="36"/>
      <c r="H205" s="36"/>
      <c r="I205" s="150"/>
      <c r="J205" s="36"/>
      <c r="K205" s="36"/>
      <c r="L205" s="40"/>
      <c r="M205" s="227"/>
      <c r="N205" s="228"/>
      <c r="O205" s="87"/>
      <c r="P205" s="87"/>
      <c r="Q205" s="87"/>
      <c r="R205" s="87"/>
      <c r="S205" s="87"/>
      <c r="T205" s="88"/>
      <c r="U205" s="34"/>
      <c r="V205" s="34"/>
      <c r="W205" s="34"/>
      <c r="X205" s="34"/>
      <c r="Y205" s="34"/>
      <c r="Z205" s="34"/>
      <c r="AA205" s="34"/>
      <c r="AB205" s="34"/>
      <c r="AC205" s="34"/>
      <c r="AD205" s="34"/>
      <c r="AE205" s="34"/>
      <c r="AT205" s="13" t="s">
        <v>199</v>
      </c>
      <c r="AU205" s="13" t="s">
        <v>76</v>
      </c>
    </row>
    <row r="206" s="2" customFormat="1" ht="16.5" customHeight="1">
      <c r="A206" s="34"/>
      <c r="B206" s="35"/>
      <c r="C206" s="252" t="s">
        <v>369</v>
      </c>
      <c r="D206" s="252" t="s">
        <v>237</v>
      </c>
      <c r="E206" s="253" t="s">
        <v>1896</v>
      </c>
      <c r="F206" s="254" t="s">
        <v>1897</v>
      </c>
      <c r="G206" s="255" t="s">
        <v>209</v>
      </c>
      <c r="H206" s="256">
        <v>3</v>
      </c>
      <c r="I206" s="257"/>
      <c r="J206" s="258">
        <f>ROUND(I206*H206,2)</f>
        <v>0</v>
      </c>
      <c r="K206" s="259"/>
      <c r="L206" s="260"/>
      <c r="M206" s="261" t="s">
        <v>1</v>
      </c>
      <c r="N206" s="262" t="s">
        <v>41</v>
      </c>
      <c r="O206" s="87"/>
      <c r="P206" s="221">
        <f>O206*H206</f>
        <v>0</v>
      </c>
      <c r="Q206" s="221">
        <v>0.15845999999999999</v>
      </c>
      <c r="R206" s="221">
        <f>Q206*H206</f>
        <v>0.47537999999999997</v>
      </c>
      <c r="S206" s="221">
        <v>0</v>
      </c>
      <c r="T206" s="222">
        <f>S206*H206</f>
        <v>0</v>
      </c>
      <c r="U206" s="34"/>
      <c r="V206" s="34"/>
      <c r="W206" s="34"/>
      <c r="X206" s="34"/>
      <c r="Y206" s="34"/>
      <c r="Z206" s="34"/>
      <c r="AA206" s="34"/>
      <c r="AB206" s="34"/>
      <c r="AC206" s="34"/>
      <c r="AD206" s="34"/>
      <c r="AE206" s="34"/>
      <c r="AR206" s="223" t="s">
        <v>243</v>
      </c>
      <c r="AT206" s="223" t="s">
        <v>237</v>
      </c>
      <c r="AU206" s="223" t="s">
        <v>76</v>
      </c>
      <c r="AY206" s="13" t="s">
        <v>197</v>
      </c>
      <c r="BE206" s="224">
        <f>IF(N206="základní",J206,0)</f>
        <v>0</v>
      </c>
      <c r="BF206" s="224">
        <f>IF(N206="snížená",J206,0)</f>
        <v>0</v>
      </c>
      <c r="BG206" s="224">
        <f>IF(N206="zákl. přenesená",J206,0)</f>
        <v>0</v>
      </c>
      <c r="BH206" s="224">
        <f>IF(N206="sníž. přenesená",J206,0)</f>
        <v>0</v>
      </c>
      <c r="BI206" s="224">
        <f>IF(N206="nulová",J206,0)</f>
        <v>0</v>
      </c>
      <c r="BJ206" s="13" t="s">
        <v>83</v>
      </c>
      <c r="BK206" s="224">
        <f>ROUND(I206*H206,2)</f>
        <v>0</v>
      </c>
      <c r="BL206" s="13" t="s">
        <v>196</v>
      </c>
      <c r="BM206" s="223" t="s">
        <v>1898</v>
      </c>
    </row>
    <row r="207" s="2" customFormat="1">
      <c r="A207" s="34"/>
      <c r="B207" s="35"/>
      <c r="C207" s="36"/>
      <c r="D207" s="225" t="s">
        <v>199</v>
      </c>
      <c r="E207" s="36"/>
      <c r="F207" s="226" t="s">
        <v>1897</v>
      </c>
      <c r="G207" s="36"/>
      <c r="H207" s="36"/>
      <c r="I207" s="150"/>
      <c r="J207" s="36"/>
      <c r="K207" s="36"/>
      <c r="L207" s="40"/>
      <c r="M207" s="227"/>
      <c r="N207" s="228"/>
      <c r="O207" s="87"/>
      <c r="P207" s="87"/>
      <c r="Q207" s="87"/>
      <c r="R207" s="87"/>
      <c r="S207" s="87"/>
      <c r="T207" s="88"/>
      <c r="U207" s="34"/>
      <c r="V207" s="34"/>
      <c r="W207" s="34"/>
      <c r="X207" s="34"/>
      <c r="Y207" s="34"/>
      <c r="Z207" s="34"/>
      <c r="AA207" s="34"/>
      <c r="AB207" s="34"/>
      <c r="AC207" s="34"/>
      <c r="AD207" s="34"/>
      <c r="AE207" s="34"/>
      <c r="AT207" s="13" t="s">
        <v>199</v>
      </c>
      <c r="AU207" s="13" t="s">
        <v>76</v>
      </c>
    </row>
    <row r="208" s="2" customFormat="1" ht="16.5" customHeight="1">
      <c r="A208" s="34"/>
      <c r="B208" s="35"/>
      <c r="C208" s="252" t="s">
        <v>375</v>
      </c>
      <c r="D208" s="252" t="s">
        <v>237</v>
      </c>
      <c r="E208" s="253" t="s">
        <v>1899</v>
      </c>
      <c r="F208" s="254" t="s">
        <v>1900</v>
      </c>
      <c r="G208" s="255" t="s">
        <v>209</v>
      </c>
      <c r="H208" s="256">
        <v>2</v>
      </c>
      <c r="I208" s="257"/>
      <c r="J208" s="258">
        <f>ROUND(I208*H208,2)</f>
        <v>0</v>
      </c>
      <c r="K208" s="259"/>
      <c r="L208" s="260"/>
      <c r="M208" s="261" t="s">
        <v>1</v>
      </c>
      <c r="N208" s="262" t="s">
        <v>41</v>
      </c>
      <c r="O208" s="87"/>
      <c r="P208" s="221">
        <f>O208*H208</f>
        <v>0</v>
      </c>
      <c r="Q208" s="221">
        <v>0.16242000000000001</v>
      </c>
      <c r="R208" s="221">
        <f>Q208*H208</f>
        <v>0.32484000000000002</v>
      </c>
      <c r="S208" s="221">
        <v>0</v>
      </c>
      <c r="T208" s="222">
        <f>S208*H208</f>
        <v>0</v>
      </c>
      <c r="U208" s="34"/>
      <c r="V208" s="34"/>
      <c r="W208" s="34"/>
      <c r="X208" s="34"/>
      <c r="Y208" s="34"/>
      <c r="Z208" s="34"/>
      <c r="AA208" s="34"/>
      <c r="AB208" s="34"/>
      <c r="AC208" s="34"/>
      <c r="AD208" s="34"/>
      <c r="AE208" s="34"/>
      <c r="AR208" s="223" t="s">
        <v>243</v>
      </c>
      <c r="AT208" s="223" t="s">
        <v>237</v>
      </c>
      <c r="AU208" s="223" t="s">
        <v>76</v>
      </c>
      <c r="AY208" s="13" t="s">
        <v>197</v>
      </c>
      <c r="BE208" s="224">
        <f>IF(N208="základní",J208,0)</f>
        <v>0</v>
      </c>
      <c r="BF208" s="224">
        <f>IF(N208="snížená",J208,0)</f>
        <v>0</v>
      </c>
      <c r="BG208" s="224">
        <f>IF(N208="zákl. přenesená",J208,0)</f>
        <v>0</v>
      </c>
      <c r="BH208" s="224">
        <f>IF(N208="sníž. přenesená",J208,0)</f>
        <v>0</v>
      </c>
      <c r="BI208" s="224">
        <f>IF(N208="nulová",J208,0)</f>
        <v>0</v>
      </c>
      <c r="BJ208" s="13" t="s">
        <v>83</v>
      </c>
      <c r="BK208" s="224">
        <f>ROUND(I208*H208,2)</f>
        <v>0</v>
      </c>
      <c r="BL208" s="13" t="s">
        <v>196</v>
      </c>
      <c r="BM208" s="223" t="s">
        <v>1901</v>
      </c>
    </row>
    <row r="209" s="2" customFormat="1">
      <c r="A209" s="34"/>
      <c r="B209" s="35"/>
      <c r="C209" s="36"/>
      <c r="D209" s="225" t="s">
        <v>199</v>
      </c>
      <c r="E209" s="36"/>
      <c r="F209" s="226" t="s">
        <v>1900</v>
      </c>
      <c r="G209" s="36"/>
      <c r="H209" s="36"/>
      <c r="I209" s="150"/>
      <c r="J209" s="36"/>
      <c r="K209" s="36"/>
      <c r="L209" s="40"/>
      <c r="M209" s="227"/>
      <c r="N209" s="228"/>
      <c r="O209" s="87"/>
      <c r="P209" s="87"/>
      <c r="Q209" s="87"/>
      <c r="R209" s="87"/>
      <c r="S209" s="87"/>
      <c r="T209" s="88"/>
      <c r="U209" s="34"/>
      <c r="V209" s="34"/>
      <c r="W209" s="34"/>
      <c r="X209" s="34"/>
      <c r="Y209" s="34"/>
      <c r="Z209" s="34"/>
      <c r="AA209" s="34"/>
      <c r="AB209" s="34"/>
      <c r="AC209" s="34"/>
      <c r="AD209" s="34"/>
      <c r="AE209" s="34"/>
      <c r="AT209" s="13" t="s">
        <v>199</v>
      </c>
      <c r="AU209" s="13" t="s">
        <v>76</v>
      </c>
    </row>
    <row r="210" s="2" customFormat="1" ht="16.5" customHeight="1">
      <c r="A210" s="34"/>
      <c r="B210" s="35"/>
      <c r="C210" s="252" t="s">
        <v>380</v>
      </c>
      <c r="D210" s="252" t="s">
        <v>237</v>
      </c>
      <c r="E210" s="253" t="s">
        <v>1902</v>
      </c>
      <c r="F210" s="254" t="s">
        <v>1903</v>
      </c>
      <c r="G210" s="255" t="s">
        <v>209</v>
      </c>
      <c r="H210" s="256">
        <v>1</v>
      </c>
      <c r="I210" s="257"/>
      <c r="J210" s="258">
        <f>ROUND(I210*H210,2)</f>
        <v>0</v>
      </c>
      <c r="K210" s="259"/>
      <c r="L210" s="260"/>
      <c r="M210" s="261" t="s">
        <v>1</v>
      </c>
      <c r="N210" s="262" t="s">
        <v>41</v>
      </c>
      <c r="O210" s="87"/>
      <c r="P210" s="221">
        <f>O210*H210</f>
        <v>0</v>
      </c>
      <c r="Q210" s="221">
        <v>0.16638</v>
      </c>
      <c r="R210" s="221">
        <f>Q210*H210</f>
        <v>0.16638</v>
      </c>
      <c r="S210" s="221">
        <v>0</v>
      </c>
      <c r="T210" s="222">
        <f>S210*H210</f>
        <v>0</v>
      </c>
      <c r="U210" s="34"/>
      <c r="V210" s="34"/>
      <c r="W210" s="34"/>
      <c r="X210" s="34"/>
      <c r="Y210" s="34"/>
      <c r="Z210" s="34"/>
      <c r="AA210" s="34"/>
      <c r="AB210" s="34"/>
      <c r="AC210" s="34"/>
      <c r="AD210" s="34"/>
      <c r="AE210" s="34"/>
      <c r="AR210" s="223" t="s">
        <v>243</v>
      </c>
      <c r="AT210" s="223" t="s">
        <v>237</v>
      </c>
      <c r="AU210" s="223" t="s">
        <v>76</v>
      </c>
      <c r="AY210" s="13" t="s">
        <v>197</v>
      </c>
      <c r="BE210" s="224">
        <f>IF(N210="základní",J210,0)</f>
        <v>0</v>
      </c>
      <c r="BF210" s="224">
        <f>IF(N210="snížená",J210,0)</f>
        <v>0</v>
      </c>
      <c r="BG210" s="224">
        <f>IF(N210="zákl. přenesená",J210,0)</f>
        <v>0</v>
      </c>
      <c r="BH210" s="224">
        <f>IF(N210="sníž. přenesená",J210,0)</f>
        <v>0</v>
      </c>
      <c r="BI210" s="224">
        <f>IF(N210="nulová",J210,0)</f>
        <v>0</v>
      </c>
      <c r="BJ210" s="13" t="s">
        <v>83</v>
      </c>
      <c r="BK210" s="224">
        <f>ROUND(I210*H210,2)</f>
        <v>0</v>
      </c>
      <c r="BL210" s="13" t="s">
        <v>196</v>
      </c>
      <c r="BM210" s="223" t="s">
        <v>1904</v>
      </c>
    </row>
    <row r="211" s="2" customFormat="1">
      <c r="A211" s="34"/>
      <c r="B211" s="35"/>
      <c r="C211" s="36"/>
      <c r="D211" s="225" t="s">
        <v>199</v>
      </c>
      <c r="E211" s="36"/>
      <c r="F211" s="226" t="s">
        <v>1903</v>
      </c>
      <c r="G211" s="36"/>
      <c r="H211" s="36"/>
      <c r="I211" s="150"/>
      <c r="J211" s="36"/>
      <c r="K211" s="36"/>
      <c r="L211" s="40"/>
      <c r="M211" s="227"/>
      <c r="N211" s="228"/>
      <c r="O211" s="87"/>
      <c r="P211" s="87"/>
      <c r="Q211" s="87"/>
      <c r="R211" s="87"/>
      <c r="S211" s="87"/>
      <c r="T211" s="88"/>
      <c r="U211" s="34"/>
      <c r="V211" s="34"/>
      <c r="W211" s="34"/>
      <c r="X211" s="34"/>
      <c r="Y211" s="34"/>
      <c r="Z211" s="34"/>
      <c r="AA211" s="34"/>
      <c r="AB211" s="34"/>
      <c r="AC211" s="34"/>
      <c r="AD211" s="34"/>
      <c r="AE211" s="34"/>
      <c r="AT211" s="13" t="s">
        <v>199</v>
      </c>
      <c r="AU211" s="13" t="s">
        <v>76</v>
      </c>
    </row>
    <row r="212" s="2" customFormat="1" ht="16.5" customHeight="1">
      <c r="A212" s="34"/>
      <c r="B212" s="35"/>
      <c r="C212" s="252" t="s">
        <v>386</v>
      </c>
      <c r="D212" s="252" t="s">
        <v>237</v>
      </c>
      <c r="E212" s="253" t="s">
        <v>1905</v>
      </c>
      <c r="F212" s="254" t="s">
        <v>1906</v>
      </c>
      <c r="G212" s="255" t="s">
        <v>209</v>
      </c>
      <c r="H212" s="256">
        <v>1</v>
      </c>
      <c r="I212" s="257"/>
      <c r="J212" s="258">
        <f>ROUND(I212*H212,2)</f>
        <v>0</v>
      </c>
      <c r="K212" s="259"/>
      <c r="L212" s="260"/>
      <c r="M212" s="261" t="s">
        <v>1</v>
      </c>
      <c r="N212" s="262" t="s">
        <v>41</v>
      </c>
      <c r="O212" s="87"/>
      <c r="P212" s="221">
        <f>O212*H212</f>
        <v>0</v>
      </c>
      <c r="Q212" s="221">
        <v>0.17035</v>
      </c>
      <c r="R212" s="221">
        <f>Q212*H212</f>
        <v>0.17035</v>
      </c>
      <c r="S212" s="221">
        <v>0</v>
      </c>
      <c r="T212" s="222">
        <f>S212*H212</f>
        <v>0</v>
      </c>
      <c r="U212" s="34"/>
      <c r="V212" s="34"/>
      <c r="W212" s="34"/>
      <c r="X212" s="34"/>
      <c r="Y212" s="34"/>
      <c r="Z212" s="34"/>
      <c r="AA212" s="34"/>
      <c r="AB212" s="34"/>
      <c r="AC212" s="34"/>
      <c r="AD212" s="34"/>
      <c r="AE212" s="34"/>
      <c r="AR212" s="223" t="s">
        <v>243</v>
      </c>
      <c r="AT212" s="223" t="s">
        <v>237</v>
      </c>
      <c r="AU212" s="223" t="s">
        <v>76</v>
      </c>
      <c r="AY212" s="13" t="s">
        <v>197</v>
      </c>
      <c r="BE212" s="224">
        <f>IF(N212="základní",J212,0)</f>
        <v>0</v>
      </c>
      <c r="BF212" s="224">
        <f>IF(N212="snížená",J212,0)</f>
        <v>0</v>
      </c>
      <c r="BG212" s="224">
        <f>IF(N212="zákl. přenesená",J212,0)</f>
        <v>0</v>
      </c>
      <c r="BH212" s="224">
        <f>IF(N212="sníž. přenesená",J212,0)</f>
        <v>0</v>
      </c>
      <c r="BI212" s="224">
        <f>IF(N212="nulová",J212,0)</f>
        <v>0</v>
      </c>
      <c r="BJ212" s="13" t="s">
        <v>83</v>
      </c>
      <c r="BK212" s="224">
        <f>ROUND(I212*H212,2)</f>
        <v>0</v>
      </c>
      <c r="BL212" s="13" t="s">
        <v>196</v>
      </c>
      <c r="BM212" s="223" t="s">
        <v>1907</v>
      </c>
    </row>
    <row r="213" s="2" customFormat="1">
      <c r="A213" s="34"/>
      <c r="B213" s="35"/>
      <c r="C213" s="36"/>
      <c r="D213" s="225" t="s">
        <v>199</v>
      </c>
      <c r="E213" s="36"/>
      <c r="F213" s="226" t="s">
        <v>1906</v>
      </c>
      <c r="G213" s="36"/>
      <c r="H213" s="36"/>
      <c r="I213" s="150"/>
      <c r="J213" s="36"/>
      <c r="K213" s="36"/>
      <c r="L213" s="40"/>
      <c r="M213" s="227"/>
      <c r="N213" s="228"/>
      <c r="O213" s="87"/>
      <c r="P213" s="87"/>
      <c r="Q213" s="87"/>
      <c r="R213" s="87"/>
      <c r="S213" s="87"/>
      <c r="T213" s="88"/>
      <c r="U213" s="34"/>
      <c r="V213" s="34"/>
      <c r="W213" s="34"/>
      <c r="X213" s="34"/>
      <c r="Y213" s="34"/>
      <c r="Z213" s="34"/>
      <c r="AA213" s="34"/>
      <c r="AB213" s="34"/>
      <c r="AC213" s="34"/>
      <c r="AD213" s="34"/>
      <c r="AE213" s="34"/>
      <c r="AT213" s="13" t="s">
        <v>199</v>
      </c>
      <c r="AU213" s="13" t="s">
        <v>76</v>
      </c>
    </row>
    <row r="214" s="2" customFormat="1" ht="16.5" customHeight="1">
      <c r="A214" s="34"/>
      <c r="B214" s="35"/>
      <c r="C214" s="252" t="s">
        <v>391</v>
      </c>
      <c r="D214" s="252" t="s">
        <v>237</v>
      </c>
      <c r="E214" s="253" t="s">
        <v>1908</v>
      </c>
      <c r="F214" s="254" t="s">
        <v>1909</v>
      </c>
      <c r="G214" s="255" t="s">
        <v>209</v>
      </c>
      <c r="H214" s="256">
        <v>2</v>
      </c>
      <c r="I214" s="257"/>
      <c r="J214" s="258">
        <f>ROUND(I214*H214,2)</f>
        <v>0</v>
      </c>
      <c r="K214" s="259"/>
      <c r="L214" s="260"/>
      <c r="M214" s="261" t="s">
        <v>1</v>
      </c>
      <c r="N214" s="262" t="s">
        <v>41</v>
      </c>
      <c r="O214" s="87"/>
      <c r="P214" s="221">
        <f>O214*H214</f>
        <v>0</v>
      </c>
      <c r="Q214" s="221">
        <v>0.17430999999999999</v>
      </c>
      <c r="R214" s="221">
        <f>Q214*H214</f>
        <v>0.34861999999999999</v>
      </c>
      <c r="S214" s="221">
        <v>0</v>
      </c>
      <c r="T214" s="222">
        <f>S214*H214</f>
        <v>0</v>
      </c>
      <c r="U214" s="34"/>
      <c r="V214" s="34"/>
      <c r="W214" s="34"/>
      <c r="X214" s="34"/>
      <c r="Y214" s="34"/>
      <c r="Z214" s="34"/>
      <c r="AA214" s="34"/>
      <c r="AB214" s="34"/>
      <c r="AC214" s="34"/>
      <c r="AD214" s="34"/>
      <c r="AE214" s="34"/>
      <c r="AR214" s="223" t="s">
        <v>243</v>
      </c>
      <c r="AT214" s="223" t="s">
        <v>237</v>
      </c>
      <c r="AU214" s="223" t="s">
        <v>76</v>
      </c>
      <c r="AY214" s="13" t="s">
        <v>197</v>
      </c>
      <c r="BE214" s="224">
        <f>IF(N214="základní",J214,0)</f>
        <v>0</v>
      </c>
      <c r="BF214" s="224">
        <f>IF(N214="snížená",J214,0)</f>
        <v>0</v>
      </c>
      <c r="BG214" s="224">
        <f>IF(N214="zákl. přenesená",J214,0)</f>
        <v>0</v>
      </c>
      <c r="BH214" s="224">
        <f>IF(N214="sníž. přenesená",J214,0)</f>
        <v>0</v>
      </c>
      <c r="BI214" s="224">
        <f>IF(N214="nulová",J214,0)</f>
        <v>0</v>
      </c>
      <c r="BJ214" s="13" t="s">
        <v>83</v>
      </c>
      <c r="BK214" s="224">
        <f>ROUND(I214*H214,2)</f>
        <v>0</v>
      </c>
      <c r="BL214" s="13" t="s">
        <v>196</v>
      </c>
      <c r="BM214" s="223" t="s">
        <v>1910</v>
      </c>
    </row>
    <row r="215" s="2" customFormat="1">
      <c r="A215" s="34"/>
      <c r="B215" s="35"/>
      <c r="C215" s="36"/>
      <c r="D215" s="225" t="s">
        <v>199</v>
      </c>
      <c r="E215" s="36"/>
      <c r="F215" s="226" t="s">
        <v>1909</v>
      </c>
      <c r="G215" s="36"/>
      <c r="H215" s="36"/>
      <c r="I215" s="150"/>
      <c r="J215" s="36"/>
      <c r="K215" s="36"/>
      <c r="L215" s="40"/>
      <c r="M215" s="227"/>
      <c r="N215" s="228"/>
      <c r="O215" s="87"/>
      <c r="P215" s="87"/>
      <c r="Q215" s="87"/>
      <c r="R215" s="87"/>
      <c r="S215" s="87"/>
      <c r="T215" s="88"/>
      <c r="U215" s="34"/>
      <c r="V215" s="34"/>
      <c r="W215" s="34"/>
      <c r="X215" s="34"/>
      <c r="Y215" s="34"/>
      <c r="Z215" s="34"/>
      <c r="AA215" s="34"/>
      <c r="AB215" s="34"/>
      <c r="AC215" s="34"/>
      <c r="AD215" s="34"/>
      <c r="AE215" s="34"/>
      <c r="AT215" s="13" t="s">
        <v>199</v>
      </c>
      <c r="AU215" s="13" t="s">
        <v>76</v>
      </c>
    </row>
    <row r="216" s="2" customFormat="1" ht="16.5" customHeight="1">
      <c r="A216" s="34"/>
      <c r="B216" s="35"/>
      <c r="C216" s="252" t="s">
        <v>396</v>
      </c>
      <c r="D216" s="252" t="s">
        <v>237</v>
      </c>
      <c r="E216" s="253" t="s">
        <v>1911</v>
      </c>
      <c r="F216" s="254" t="s">
        <v>1912</v>
      </c>
      <c r="G216" s="255" t="s">
        <v>209</v>
      </c>
      <c r="H216" s="256">
        <v>3</v>
      </c>
      <c r="I216" s="257"/>
      <c r="J216" s="258">
        <f>ROUND(I216*H216,2)</f>
        <v>0</v>
      </c>
      <c r="K216" s="259"/>
      <c r="L216" s="260"/>
      <c r="M216" s="261" t="s">
        <v>1</v>
      </c>
      <c r="N216" s="262" t="s">
        <v>41</v>
      </c>
      <c r="O216" s="87"/>
      <c r="P216" s="221">
        <f>O216*H216</f>
        <v>0</v>
      </c>
      <c r="Q216" s="221">
        <v>0.17827000000000001</v>
      </c>
      <c r="R216" s="221">
        <f>Q216*H216</f>
        <v>0.53481000000000001</v>
      </c>
      <c r="S216" s="221">
        <v>0</v>
      </c>
      <c r="T216" s="222">
        <f>S216*H216</f>
        <v>0</v>
      </c>
      <c r="U216" s="34"/>
      <c r="V216" s="34"/>
      <c r="W216" s="34"/>
      <c r="X216" s="34"/>
      <c r="Y216" s="34"/>
      <c r="Z216" s="34"/>
      <c r="AA216" s="34"/>
      <c r="AB216" s="34"/>
      <c r="AC216" s="34"/>
      <c r="AD216" s="34"/>
      <c r="AE216" s="34"/>
      <c r="AR216" s="223" t="s">
        <v>243</v>
      </c>
      <c r="AT216" s="223" t="s">
        <v>237</v>
      </c>
      <c r="AU216" s="223" t="s">
        <v>76</v>
      </c>
      <c r="AY216" s="13" t="s">
        <v>197</v>
      </c>
      <c r="BE216" s="224">
        <f>IF(N216="základní",J216,0)</f>
        <v>0</v>
      </c>
      <c r="BF216" s="224">
        <f>IF(N216="snížená",J216,0)</f>
        <v>0</v>
      </c>
      <c r="BG216" s="224">
        <f>IF(N216="zákl. přenesená",J216,0)</f>
        <v>0</v>
      </c>
      <c r="BH216" s="224">
        <f>IF(N216="sníž. přenesená",J216,0)</f>
        <v>0</v>
      </c>
      <c r="BI216" s="224">
        <f>IF(N216="nulová",J216,0)</f>
        <v>0</v>
      </c>
      <c r="BJ216" s="13" t="s">
        <v>83</v>
      </c>
      <c r="BK216" s="224">
        <f>ROUND(I216*H216,2)</f>
        <v>0</v>
      </c>
      <c r="BL216" s="13" t="s">
        <v>196</v>
      </c>
      <c r="BM216" s="223" t="s">
        <v>1913</v>
      </c>
    </row>
    <row r="217" s="2" customFormat="1">
      <c r="A217" s="34"/>
      <c r="B217" s="35"/>
      <c r="C217" s="36"/>
      <c r="D217" s="225" t="s">
        <v>199</v>
      </c>
      <c r="E217" s="36"/>
      <c r="F217" s="226" t="s">
        <v>1912</v>
      </c>
      <c r="G217" s="36"/>
      <c r="H217" s="36"/>
      <c r="I217" s="150"/>
      <c r="J217" s="36"/>
      <c r="K217" s="36"/>
      <c r="L217" s="40"/>
      <c r="M217" s="227"/>
      <c r="N217" s="228"/>
      <c r="O217" s="87"/>
      <c r="P217" s="87"/>
      <c r="Q217" s="87"/>
      <c r="R217" s="87"/>
      <c r="S217" s="87"/>
      <c r="T217" s="88"/>
      <c r="U217" s="34"/>
      <c r="V217" s="34"/>
      <c r="W217" s="34"/>
      <c r="X217" s="34"/>
      <c r="Y217" s="34"/>
      <c r="Z217" s="34"/>
      <c r="AA217" s="34"/>
      <c r="AB217" s="34"/>
      <c r="AC217" s="34"/>
      <c r="AD217" s="34"/>
      <c r="AE217" s="34"/>
      <c r="AT217" s="13" t="s">
        <v>199</v>
      </c>
      <c r="AU217" s="13" t="s">
        <v>76</v>
      </c>
    </row>
    <row r="218" s="2" customFormat="1" ht="16.5" customHeight="1">
      <c r="A218" s="34"/>
      <c r="B218" s="35"/>
      <c r="C218" s="252" t="s">
        <v>401</v>
      </c>
      <c r="D218" s="252" t="s">
        <v>237</v>
      </c>
      <c r="E218" s="253" t="s">
        <v>1914</v>
      </c>
      <c r="F218" s="254" t="s">
        <v>1915</v>
      </c>
      <c r="G218" s="255" t="s">
        <v>209</v>
      </c>
      <c r="H218" s="256">
        <v>2</v>
      </c>
      <c r="I218" s="257"/>
      <c r="J218" s="258">
        <f>ROUND(I218*H218,2)</f>
        <v>0</v>
      </c>
      <c r="K218" s="259"/>
      <c r="L218" s="260"/>
      <c r="M218" s="261" t="s">
        <v>1</v>
      </c>
      <c r="N218" s="262" t="s">
        <v>41</v>
      </c>
      <c r="O218" s="87"/>
      <c r="P218" s="221">
        <f>O218*H218</f>
        <v>0</v>
      </c>
      <c r="Q218" s="221">
        <v>0.18223</v>
      </c>
      <c r="R218" s="221">
        <f>Q218*H218</f>
        <v>0.36446000000000001</v>
      </c>
      <c r="S218" s="221">
        <v>0</v>
      </c>
      <c r="T218" s="222">
        <f>S218*H218</f>
        <v>0</v>
      </c>
      <c r="U218" s="34"/>
      <c r="V218" s="34"/>
      <c r="W218" s="34"/>
      <c r="X218" s="34"/>
      <c r="Y218" s="34"/>
      <c r="Z218" s="34"/>
      <c r="AA218" s="34"/>
      <c r="AB218" s="34"/>
      <c r="AC218" s="34"/>
      <c r="AD218" s="34"/>
      <c r="AE218" s="34"/>
      <c r="AR218" s="223" t="s">
        <v>243</v>
      </c>
      <c r="AT218" s="223" t="s">
        <v>237</v>
      </c>
      <c r="AU218" s="223" t="s">
        <v>76</v>
      </c>
      <c r="AY218" s="13" t="s">
        <v>197</v>
      </c>
      <c r="BE218" s="224">
        <f>IF(N218="základní",J218,0)</f>
        <v>0</v>
      </c>
      <c r="BF218" s="224">
        <f>IF(N218="snížená",J218,0)</f>
        <v>0</v>
      </c>
      <c r="BG218" s="224">
        <f>IF(N218="zákl. přenesená",J218,0)</f>
        <v>0</v>
      </c>
      <c r="BH218" s="224">
        <f>IF(N218="sníž. přenesená",J218,0)</f>
        <v>0</v>
      </c>
      <c r="BI218" s="224">
        <f>IF(N218="nulová",J218,0)</f>
        <v>0</v>
      </c>
      <c r="BJ218" s="13" t="s">
        <v>83</v>
      </c>
      <c r="BK218" s="224">
        <f>ROUND(I218*H218,2)</f>
        <v>0</v>
      </c>
      <c r="BL218" s="13" t="s">
        <v>196</v>
      </c>
      <c r="BM218" s="223" t="s">
        <v>1916</v>
      </c>
    </row>
    <row r="219" s="2" customFormat="1">
      <c r="A219" s="34"/>
      <c r="B219" s="35"/>
      <c r="C219" s="36"/>
      <c r="D219" s="225" t="s">
        <v>199</v>
      </c>
      <c r="E219" s="36"/>
      <c r="F219" s="226" t="s">
        <v>1915</v>
      </c>
      <c r="G219" s="36"/>
      <c r="H219" s="36"/>
      <c r="I219" s="150"/>
      <c r="J219" s="36"/>
      <c r="K219" s="36"/>
      <c r="L219" s="40"/>
      <c r="M219" s="227"/>
      <c r="N219" s="228"/>
      <c r="O219" s="87"/>
      <c r="P219" s="87"/>
      <c r="Q219" s="87"/>
      <c r="R219" s="87"/>
      <c r="S219" s="87"/>
      <c r="T219" s="88"/>
      <c r="U219" s="34"/>
      <c r="V219" s="34"/>
      <c r="W219" s="34"/>
      <c r="X219" s="34"/>
      <c r="Y219" s="34"/>
      <c r="Z219" s="34"/>
      <c r="AA219" s="34"/>
      <c r="AB219" s="34"/>
      <c r="AC219" s="34"/>
      <c r="AD219" s="34"/>
      <c r="AE219" s="34"/>
      <c r="AT219" s="13" t="s">
        <v>199</v>
      </c>
      <c r="AU219" s="13" t="s">
        <v>76</v>
      </c>
    </row>
    <row r="220" s="2" customFormat="1" ht="16.5" customHeight="1">
      <c r="A220" s="34"/>
      <c r="B220" s="35"/>
      <c r="C220" s="211" t="s">
        <v>406</v>
      </c>
      <c r="D220" s="211" t="s">
        <v>192</v>
      </c>
      <c r="E220" s="212" t="s">
        <v>1510</v>
      </c>
      <c r="F220" s="213" t="s">
        <v>1511</v>
      </c>
      <c r="G220" s="214" t="s">
        <v>209</v>
      </c>
      <c r="H220" s="215">
        <v>7</v>
      </c>
      <c r="I220" s="216"/>
      <c r="J220" s="217">
        <f>ROUND(I220*H220,2)</f>
        <v>0</v>
      </c>
      <c r="K220" s="218"/>
      <c r="L220" s="40"/>
      <c r="M220" s="219" t="s">
        <v>1</v>
      </c>
      <c r="N220" s="220" t="s">
        <v>41</v>
      </c>
      <c r="O220" s="87"/>
      <c r="P220" s="221">
        <f>O220*H220</f>
        <v>0</v>
      </c>
      <c r="Q220" s="221">
        <v>0</v>
      </c>
      <c r="R220" s="221">
        <f>Q220*H220</f>
        <v>0</v>
      </c>
      <c r="S220" s="221">
        <v>0</v>
      </c>
      <c r="T220" s="222">
        <f>S220*H220</f>
        <v>0</v>
      </c>
      <c r="U220" s="34"/>
      <c r="V220" s="34"/>
      <c r="W220" s="34"/>
      <c r="X220" s="34"/>
      <c r="Y220" s="34"/>
      <c r="Z220" s="34"/>
      <c r="AA220" s="34"/>
      <c r="AB220" s="34"/>
      <c r="AC220" s="34"/>
      <c r="AD220" s="34"/>
      <c r="AE220" s="34"/>
      <c r="AR220" s="223" t="s">
        <v>196</v>
      </c>
      <c r="AT220" s="223" t="s">
        <v>192</v>
      </c>
      <c r="AU220" s="223" t="s">
        <v>76</v>
      </c>
      <c r="AY220" s="13" t="s">
        <v>197</v>
      </c>
      <c r="BE220" s="224">
        <f>IF(N220="základní",J220,0)</f>
        <v>0</v>
      </c>
      <c r="BF220" s="224">
        <f>IF(N220="snížená",J220,0)</f>
        <v>0</v>
      </c>
      <c r="BG220" s="224">
        <f>IF(N220="zákl. přenesená",J220,0)</f>
        <v>0</v>
      </c>
      <c r="BH220" s="224">
        <f>IF(N220="sníž. přenesená",J220,0)</f>
        <v>0</v>
      </c>
      <c r="BI220" s="224">
        <f>IF(N220="nulová",J220,0)</f>
        <v>0</v>
      </c>
      <c r="BJ220" s="13" t="s">
        <v>83</v>
      </c>
      <c r="BK220" s="224">
        <f>ROUND(I220*H220,2)</f>
        <v>0</v>
      </c>
      <c r="BL220" s="13" t="s">
        <v>196</v>
      </c>
      <c r="BM220" s="223" t="s">
        <v>1917</v>
      </c>
    </row>
    <row r="221" s="2" customFormat="1">
      <c r="A221" s="34"/>
      <c r="B221" s="35"/>
      <c r="C221" s="36"/>
      <c r="D221" s="225" t="s">
        <v>199</v>
      </c>
      <c r="E221" s="36"/>
      <c r="F221" s="226" t="s">
        <v>1513</v>
      </c>
      <c r="G221" s="36"/>
      <c r="H221" s="36"/>
      <c r="I221" s="150"/>
      <c r="J221" s="36"/>
      <c r="K221" s="36"/>
      <c r="L221" s="40"/>
      <c r="M221" s="227"/>
      <c r="N221" s="228"/>
      <c r="O221" s="87"/>
      <c r="P221" s="87"/>
      <c r="Q221" s="87"/>
      <c r="R221" s="87"/>
      <c r="S221" s="87"/>
      <c r="T221" s="88"/>
      <c r="U221" s="34"/>
      <c r="V221" s="34"/>
      <c r="W221" s="34"/>
      <c r="X221" s="34"/>
      <c r="Y221" s="34"/>
      <c r="Z221" s="34"/>
      <c r="AA221" s="34"/>
      <c r="AB221" s="34"/>
      <c r="AC221" s="34"/>
      <c r="AD221" s="34"/>
      <c r="AE221" s="34"/>
      <c r="AT221" s="13" t="s">
        <v>199</v>
      </c>
      <c r="AU221" s="13" t="s">
        <v>76</v>
      </c>
    </row>
    <row r="222" s="2" customFormat="1">
      <c r="A222" s="34"/>
      <c r="B222" s="35"/>
      <c r="C222" s="36"/>
      <c r="D222" s="225" t="s">
        <v>340</v>
      </c>
      <c r="E222" s="36"/>
      <c r="F222" s="229" t="s">
        <v>1514</v>
      </c>
      <c r="G222" s="36"/>
      <c r="H222" s="36"/>
      <c r="I222" s="150"/>
      <c r="J222" s="36"/>
      <c r="K222" s="36"/>
      <c r="L222" s="40"/>
      <c r="M222" s="227"/>
      <c r="N222" s="228"/>
      <c r="O222" s="87"/>
      <c r="P222" s="87"/>
      <c r="Q222" s="87"/>
      <c r="R222" s="87"/>
      <c r="S222" s="87"/>
      <c r="T222" s="88"/>
      <c r="U222" s="34"/>
      <c r="V222" s="34"/>
      <c r="W222" s="34"/>
      <c r="X222" s="34"/>
      <c r="Y222" s="34"/>
      <c r="Z222" s="34"/>
      <c r="AA222" s="34"/>
      <c r="AB222" s="34"/>
      <c r="AC222" s="34"/>
      <c r="AD222" s="34"/>
      <c r="AE222" s="34"/>
      <c r="AT222" s="13" t="s">
        <v>340</v>
      </c>
      <c r="AU222" s="13" t="s">
        <v>76</v>
      </c>
    </row>
    <row r="223" s="2" customFormat="1" ht="16.5" customHeight="1">
      <c r="A223" s="34"/>
      <c r="B223" s="35"/>
      <c r="C223" s="252" t="s">
        <v>411</v>
      </c>
      <c r="D223" s="252" t="s">
        <v>237</v>
      </c>
      <c r="E223" s="253" t="s">
        <v>1515</v>
      </c>
      <c r="F223" s="254" t="s">
        <v>1516</v>
      </c>
      <c r="G223" s="255" t="s">
        <v>209</v>
      </c>
      <c r="H223" s="256">
        <v>7</v>
      </c>
      <c r="I223" s="257"/>
      <c r="J223" s="258">
        <f>ROUND(I223*H223,2)</f>
        <v>0</v>
      </c>
      <c r="K223" s="259"/>
      <c r="L223" s="260"/>
      <c r="M223" s="261" t="s">
        <v>1</v>
      </c>
      <c r="N223" s="262" t="s">
        <v>41</v>
      </c>
      <c r="O223" s="87"/>
      <c r="P223" s="221">
        <f>O223*H223</f>
        <v>0</v>
      </c>
      <c r="Q223" s="221">
        <v>0.00025999999999999998</v>
      </c>
      <c r="R223" s="221">
        <f>Q223*H223</f>
        <v>0.0018199999999999998</v>
      </c>
      <c r="S223" s="221">
        <v>0</v>
      </c>
      <c r="T223" s="222">
        <f>S223*H223</f>
        <v>0</v>
      </c>
      <c r="U223" s="34"/>
      <c r="V223" s="34"/>
      <c r="W223" s="34"/>
      <c r="X223" s="34"/>
      <c r="Y223" s="34"/>
      <c r="Z223" s="34"/>
      <c r="AA223" s="34"/>
      <c r="AB223" s="34"/>
      <c r="AC223" s="34"/>
      <c r="AD223" s="34"/>
      <c r="AE223" s="34"/>
      <c r="AR223" s="223" t="s">
        <v>243</v>
      </c>
      <c r="AT223" s="223" t="s">
        <v>237</v>
      </c>
      <c r="AU223" s="223" t="s">
        <v>76</v>
      </c>
      <c r="AY223" s="13" t="s">
        <v>197</v>
      </c>
      <c r="BE223" s="224">
        <f>IF(N223="základní",J223,0)</f>
        <v>0</v>
      </c>
      <c r="BF223" s="224">
        <f>IF(N223="snížená",J223,0)</f>
        <v>0</v>
      </c>
      <c r="BG223" s="224">
        <f>IF(N223="zákl. přenesená",J223,0)</f>
        <v>0</v>
      </c>
      <c r="BH223" s="224">
        <f>IF(N223="sníž. přenesená",J223,0)</f>
        <v>0</v>
      </c>
      <c r="BI223" s="224">
        <f>IF(N223="nulová",J223,0)</f>
        <v>0</v>
      </c>
      <c r="BJ223" s="13" t="s">
        <v>83</v>
      </c>
      <c r="BK223" s="224">
        <f>ROUND(I223*H223,2)</f>
        <v>0</v>
      </c>
      <c r="BL223" s="13" t="s">
        <v>196</v>
      </c>
      <c r="BM223" s="223" t="s">
        <v>1918</v>
      </c>
    </row>
    <row r="224" s="2" customFormat="1">
      <c r="A224" s="34"/>
      <c r="B224" s="35"/>
      <c r="C224" s="36"/>
      <c r="D224" s="225" t="s">
        <v>199</v>
      </c>
      <c r="E224" s="36"/>
      <c r="F224" s="226" t="s">
        <v>1516</v>
      </c>
      <c r="G224" s="36"/>
      <c r="H224" s="36"/>
      <c r="I224" s="150"/>
      <c r="J224" s="36"/>
      <c r="K224" s="36"/>
      <c r="L224" s="40"/>
      <c r="M224" s="227"/>
      <c r="N224" s="228"/>
      <c r="O224" s="87"/>
      <c r="P224" s="87"/>
      <c r="Q224" s="87"/>
      <c r="R224" s="87"/>
      <c r="S224" s="87"/>
      <c r="T224" s="88"/>
      <c r="U224" s="34"/>
      <c r="V224" s="34"/>
      <c r="W224" s="34"/>
      <c r="X224" s="34"/>
      <c r="Y224" s="34"/>
      <c r="Z224" s="34"/>
      <c r="AA224" s="34"/>
      <c r="AB224" s="34"/>
      <c r="AC224" s="34"/>
      <c r="AD224" s="34"/>
      <c r="AE224" s="34"/>
      <c r="AT224" s="13" t="s">
        <v>199</v>
      </c>
      <c r="AU224" s="13" t="s">
        <v>76</v>
      </c>
    </row>
    <row r="225" s="2" customFormat="1" ht="16.5" customHeight="1">
      <c r="A225" s="34"/>
      <c r="B225" s="35"/>
      <c r="C225" s="252" t="s">
        <v>416</v>
      </c>
      <c r="D225" s="252" t="s">
        <v>237</v>
      </c>
      <c r="E225" s="253" t="s">
        <v>1544</v>
      </c>
      <c r="F225" s="254" t="s">
        <v>1545</v>
      </c>
      <c r="G225" s="255" t="s">
        <v>209</v>
      </c>
      <c r="H225" s="256">
        <v>520</v>
      </c>
      <c r="I225" s="257"/>
      <c r="J225" s="258">
        <f>ROUND(I225*H225,2)</f>
        <v>0</v>
      </c>
      <c r="K225" s="259"/>
      <c r="L225" s="260"/>
      <c r="M225" s="261" t="s">
        <v>1</v>
      </c>
      <c r="N225" s="262" t="s">
        <v>41</v>
      </c>
      <c r="O225" s="87"/>
      <c r="P225" s="221">
        <f>O225*H225</f>
        <v>0</v>
      </c>
      <c r="Q225" s="221">
        <v>0.00051999999999999995</v>
      </c>
      <c r="R225" s="221">
        <f>Q225*H225</f>
        <v>0.27039999999999997</v>
      </c>
      <c r="S225" s="221">
        <v>0</v>
      </c>
      <c r="T225" s="222">
        <f>S225*H225</f>
        <v>0</v>
      </c>
      <c r="U225" s="34"/>
      <c r="V225" s="34"/>
      <c r="W225" s="34"/>
      <c r="X225" s="34"/>
      <c r="Y225" s="34"/>
      <c r="Z225" s="34"/>
      <c r="AA225" s="34"/>
      <c r="AB225" s="34"/>
      <c r="AC225" s="34"/>
      <c r="AD225" s="34"/>
      <c r="AE225" s="34"/>
      <c r="AR225" s="223" t="s">
        <v>243</v>
      </c>
      <c r="AT225" s="223" t="s">
        <v>237</v>
      </c>
      <c r="AU225" s="223" t="s">
        <v>76</v>
      </c>
      <c r="AY225" s="13" t="s">
        <v>197</v>
      </c>
      <c r="BE225" s="224">
        <f>IF(N225="základní",J225,0)</f>
        <v>0</v>
      </c>
      <c r="BF225" s="224">
        <f>IF(N225="snížená",J225,0)</f>
        <v>0</v>
      </c>
      <c r="BG225" s="224">
        <f>IF(N225="zákl. přenesená",J225,0)</f>
        <v>0</v>
      </c>
      <c r="BH225" s="224">
        <f>IF(N225="sníž. přenesená",J225,0)</f>
        <v>0</v>
      </c>
      <c r="BI225" s="224">
        <f>IF(N225="nulová",J225,0)</f>
        <v>0</v>
      </c>
      <c r="BJ225" s="13" t="s">
        <v>83</v>
      </c>
      <c r="BK225" s="224">
        <f>ROUND(I225*H225,2)</f>
        <v>0</v>
      </c>
      <c r="BL225" s="13" t="s">
        <v>196</v>
      </c>
      <c r="BM225" s="223" t="s">
        <v>1919</v>
      </c>
    </row>
    <row r="226" s="2" customFormat="1">
      <c r="A226" s="34"/>
      <c r="B226" s="35"/>
      <c r="C226" s="36"/>
      <c r="D226" s="225" t="s">
        <v>199</v>
      </c>
      <c r="E226" s="36"/>
      <c r="F226" s="226" t="s">
        <v>1545</v>
      </c>
      <c r="G226" s="36"/>
      <c r="H226" s="36"/>
      <c r="I226" s="150"/>
      <c r="J226" s="36"/>
      <c r="K226" s="36"/>
      <c r="L226" s="40"/>
      <c r="M226" s="227"/>
      <c r="N226" s="228"/>
      <c r="O226" s="87"/>
      <c r="P226" s="87"/>
      <c r="Q226" s="87"/>
      <c r="R226" s="87"/>
      <c r="S226" s="87"/>
      <c r="T226" s="88"/>
      <c r="U226" s="34"/>
      <c r="V226" s="34"/>
      <c r="W226" s="34"/>
      <c r="X226" s="34"/>
      <c r="Y226" s="34"/>
      <c r="Z226" s="34"/>
      <c r="AA226" s="34"/>
      <c r="AB226" s="34"/>
      <c r="AC226" s="34"/>
      <c r="AD226" s="34"/>
      <c r="AE226" s="34"/>
      <c r="AT226" s="13" t="s">
        <v>199</v>
      </c>
      <c r="AU226" s="13" t="s">
        <v>76</v>
      </c>
    </row>
    <row r="227" s="2" customFormat="1" ht="16.5" customHeight="1">
      <c r="A227" s="34"/>
      <c r="B227" s="35"/>
      <c r="C227" s="252" t="s">
        <v>421</v>
      </c>
      <c r="D227" s="252" t="s">
        <v>237</v>
      </c>
      <c r="E227" s="253" t="s">
        <v>349</v>
      </c>
      <c r="F227" s="254" t="s">
        <v>350</v>
      </c>
      <c r="G227" s="255" t="s">
        <v>209</v>
      </c>
      <c r="H227" s="256">
        <v>368</v>
      </c>
      <c r="I227" s="257"/>
      <c r="J227" s="258">
        <f>ROUND(I227*H227,2)</f>
        <v>0</v>
      </c>
      <c r="K227" s="259"/>
      <c r="L227" s="260"/>
      <c r="M227" s="261" t="s">
        <v>1</v>
      </c>
      <c r="N227" s="262" t="s">
        <v>41</v>
      </c>
      <c r="O227" s="87"/>
      <c r="P227" s="221">
        <f>O227*H227</f>
        <v>0</v>
      </c>
      <c r="Q227" s="221">
        <v>0.00056999999999999998</v>
      </c>
      <c r="R227" s="221">
        <f>Q227*H227</f>
        <v>0.20976</v>
      </c>
      <c r="S227" s="221">
        <v>0</v>
      </c>
      <c r="T227" s="222">
        <f>S227*H227</f>
        <v>0</v>
      </c>
      <c r="U227" s="34"/>
      <c r="V227" s="34"/>
      <c r="W227" s="34"/>
      <c r="X227" s="34"/>
      <c r="Y227" s="34"/>
      <c r="Z227" s="34"/>
      <c r="AA227" s="34"/>
      <c r="AB227" s="34"/>
      <c r="AC227" s="34"/>
      <c r="AD227" s="34"/>
      <c r="AE227" s="34"/>
      <c r="AR227" s="223" t="s">
        <v>243</v>
      </c>
      <c r="AT227" s="223" t="s">
        <v>237</v>
      </c>
      <c r="AU227" s="223" t="s">
        <v>76</v>
      </c>
      <c r="AY227" s="13" t="s">
        <v>197</v>
      </c>
      <c r="BE227" s="224">
        <f>IF(N227="základní",J227,0)</f>
        <v>0</v>
      </c>
      <c r="BF227" s="224">
        <f>IF(N227="snížená",J227,0)</f>
        <v>0</v>
      </c>
      <c r="BG227" s="224">
        <f>IF(N227="zákl. přenesená",J227,0)</f>
        <v>0</v>
      </c>
      <c r="BH227" s="224">
        <f>IF(N227="sníž. přenesená",J227,0)</f>
        <v>0</v>
      </c>
      <c r="BI227" s="224">
        <f>IF(N227="nulová",J227,0)</f>
        <v>0</v>
      </c>
      <c r="BJ227" s="13" t="s">
        <v>83</v>
      </c>
      <c r="BK227" s="224">
        <f>ROUND(I227*H227,2)</f>
        <v>0</v>
      </c>
      <c r="BL227" s="13" t="s">
        <v>196</v>
      </c>
      <c r="BM227" s="223" t="s">
        <v>1920</v>
      </c>
    </row>
    <row r="228" s="2" customFormat="1">
      <c r="A228" s="34"/>
      <c r="B228" s="35"/>
      <c r="C228" s="36"/>
      <c r="D228" s="225" t="s">
        <v>199</v>
      </c>
      <c r="E228" s="36"/>
      <c r="F228" s="226" t="s">
        <v>350</v>
      </c>
      <c r="G228" s="36"/>
      <c r="H228" s="36"/>
      <c r="I228" s="150"/>
      <c r="J228" s="36"/>
      <c r="K228" s="36"/>
      <c r="L228" s="40"/>
      <c r="M228" s="227"/>
      <c r="N228" s="228"/>
      <c r="O228" s="87"/>
      <c r="P228" s="87"/>
      <c r="Q228" s="87"/>
      <c r="R228" s="87"/>
      <c r="S228" s="87"/>
      <c r="T228" s="88"/>
      <c r="U228" s="34"/>
      <c r="V228" s="34"/>
      <c r="W228" s="34"/>
      <c r="X228" s="34"/>
      <c r="Y228" s="34"/>
      <c r="Z228" s="34"/>
      <c r="AA228" s="34"/>
      <c r="AB228" s="34"/>
      <c r="AC228" s="34"/>
      <c r="AD228" s="34"/>
      <c r="AE228" s="34"/>
      <c r="AT228" s="13" t="s">
        <v>199</v>
      </c>
      <c r="AU228" s="13" t="s">
        <v>76</v>
      </c>
    </row>
    <row r="229" s="2" customFormat="1" ht="16.5" customHeight="1">
      <c r="A229" s="34"/>
      <c r="B229" s="35"/>
      <c r="C229" s="252" t="s">
        <v>426</v>
      </c>
      <c r="D229" s="252" t="s">
        <v>237</v>
      </c>
      <c r="E229" s="253" t="s">
        <v>1538</v>
      </c>
      <c r="F229" s="254" t="s">
        <v>1539</v>
      </c>
      <c r="G229" s="255" t="s">
        <v>209</v>
      </c>
      <c r="H229" s="256">
        <v>118</v>
      </c>
      <c r="I229" s="257"/>
      <c r="J229" s="258">
        <f>ROUND(I229*H229,2)</f>
        <v>0</v>
      </c>
      <c r="K229" s="259"/>
      <c r="L229" s="260"/>
      <c r="M229" s="261" t="s">
        <v>1</v>
      </c>
      <c r="N229" s="262" t="s">
        <v>41</v>
      </c>
      <c r="O229" s="87"/>
      <c r="P229" s="221">
        <f>O229*H229</f>
        <v>0</v>
      </c>
      <c r="Q229" s="221">
        <v>9.0000000000000006E-05</v>
      </c>
      <c r="R229" s="221">
        <f>Q229*H229</f>
        <v>0.010620000000000001</v>
      </c>
      <c r="S229" s="221">
        <v>0</v>
      </c>
      <c r="T229" s="222">
        <f>S229*H229</f>
        <v>0</v>
      </c>
      <c r="U229" s="34"/>
      <c r="V229" s="34"/>
      <c r="W229" s="34"/>
      <c r="X229" s="34"/>
      <c r="Y229" s="34"/>
      <c r="Z229" s="34"/>
      <c r="AA229" s="34"/>
      <c r="AB229" s="34"/>
      <c r="AC229" s="34"/>
      <c r="AD229" s="34"/>
      <c r="AE229" s="34"/>
      <c r="AR229" s="223" t="s">
        <v>243</v>
      </c>
      <c r="AT229" s="223" t="s">
        <v>237</v>
      </c>
      <c r="AU229" s="223" t="s">
        <v>76</v>
      </c>
      <c r="AY229" s="13" t="s">
        <v>197</v>
      </c>
      <c r="BE229" s="224">
        <f>IF(N229="základní",J229,0)</f>
        <v>0</v>
      </c>
      <c r="BF229" s="224">
        <f>IF(N229="snížená",J229,0)</f>
        <v>0</v>
      </c>
      <c r="BG229" s="224">
        <f>IF(N229="zákl. přenesená",J229,0)</f>
        <v>0</v>
      </c>
      <c r="BH229" s="224">
        <f>IF(N229="sníž. přenesená",J229,0)</f>
        <v>0</v>
      </c>
      <c r="BI229" s="224">
        <f>IF(N229="nulová",J229,0)</f>
        <v>0</v>
      </c>
      <c r="BJ229" s="13" t="s">
        <v>83</v>
      </c>
      <c r="BK229" s="224">
        <f>ROUND(I229*H229,2)</f>
        <v>0</v>
      </c>
      <c r="BL229" s="13" t="s">
        <v>196</v>
      </c>
      <c r="BM229" s="223" t="s">
        <v>1921</v>
      </c>
    </row>
    <row r="230" s="2" customFormat="1">
      <c r="A230" s="34"/>
      <c r="B230" s="35"/>
      <c r="C230" s="36"/>
      <c r="D230" s="225" t="s">
        <v>199</v>
      </c>
      <c r="E230" s="36"/>
      <c r="F230" s="226" t="s">
        <v>1539</v>
      </c>
      <c r="G230" s="36"/>
      <c r="H230" s="36"/>
      <c r="I230" s="150"/>
      <c r="J230" s="36"/>
      <c r="K230" s="36"/>
      <c r="L230" s="40"/>
      <c r="M230" s="227"/>
      <c r="N230" s="228"/>
      <c r="O230" s="87"/>
      <c r="P230" s="87"/>
      <c r="Q230" s="87"/>
      <c r="R230" s="87"/>
      <c r="S230" s="87"/>
      <c r="T230" s="88"/>
      <c r="U230" s="34"/>
      <c r="V230" s="34"/>
      <c r="W230" s="34"/>
      <c r="X230" s="34"/>
      <c r="Y230" s="34"/>
      <c r="Z230" s="34"/>
      <c r="AA230" s="34"/>
      <c r="AB230" s="34"/>
      <c r="AC230" s="34"/>
      <c r="AD230" s="34"/>
      <c r="AE230" s="34"/>
      <c r="AT230" s="13" t="s">
        <v>199</v>
      </c>
      <c r="AU230" s="13" t="s">
        <v>76</v>
      </c>
    </row>
    <row r="231" s="2" customFormat="1" ht="16.5" customHeight="1">
      <c r="A231" s="34"/>
      <c r="B231" s="35"/>
      <c r="C231" s="252" t="s">
        <v>433</v>
      </c>
      <c r="D231" s="252" t="s">
        <v>237</v>
      </c>
      <c r="E231" s="253" t="s">
        <v>1922</v>
      </c>
      <c r="F231" s="254" t="s">
        <v>1923</v>
      </c>
      <c r="G231" s="255" t="s">
        <v>209</v>
      </c>
      <c r="H231" s="256">
        <v>12</v>
      </c>
      <c r="I231" s="257"/>
      <c r="J231" s="258">
        <f>ROUND(I231*H231,2)</f>
        <v>0</v>
      </c>
      <c r="K231" s="259"/>
      <c r="L231" s="260"/>
      <c r="M231" s="261" t="s">
        <v>1</v>
      </c>
      <c r="N231" s="262" t="s">
        <v>41</v>
      </c>
      <c r="O231" s="87"/>
      <c r="P231" s="221">
        <f>O231*H231</f>
        <v>0</v>
      </c>
      <c r="Q231" s="221">
        <v>8.0000000000000007E-05</v>
      </c>
      <c r="R231" s="221">
        <f>Q231*H231</f>
        <v>0.00096000000000000013</v>
      </c>
      <c r="S231" s="221">
        <v>0</v>
      </c>
      <c r="T231" s="222">
        <f>S231*H231</f>
        <v>0</v>
      </c>
      <c r="U231" s="34"/>
      <c r="V231" s="34"/>
      <c r="W231" s="34"/>
      <c r="X231" s="34"/>
      <c r="Y231" s="34"/>
      <c r="Z231" s="34"/>
      <c r="AA231" s="34"/>
      <c r="AB231" s="34"/>
      <c r="AC231" s="34"/>
      <c r="AD231" s="34"/>
      <c r="AE231" s="34"/>
      <c r="AR231" s="223" t="s">
        <v>243</v>
      </c>
      <c r="AT231" s="223" t="s">
        <v>237</v>
      </c>
      <c r="AU231" s="223" t="s">
        <v>76</v>
      </c>
      <c r="AY231" s="13" t="s">
        <v>197</v>
      </c>
      <c r="BE231" s="224">
        <f>IF(N231="základní",J231,0)</f>
        <v>0</v>
      </c>
      <c r="BF231" s="224">
        <f>IF(N231="snížená",J231,0)</f>
        <v>0</v>
      </c>
      <c r="BG231" s="224">
        <f>IF(N231="zákl. přenesená",J231,0)</f>
        <v>0</v>
      </c>
      <c r="BH231" s="224">
        <f>IF(N231="sníž. přenesená",J231,0)</f>
        <v>0</v>
      </c>
      <c r="BI231" s="224">
        <f>IF(N231="nulová",J231,0)</f>
        <v>0</v>
      </c>
      <c r="BJ231" s="13" t="s">
        <v>83</v>
      </c>
      <c r="BK231" s="224">
        <f>ROUND(I231*H231,2)</f>
        <v>0</v>
      </c>
      <c r="BL231" s="13" t="s">
        <v>196</v>
      </c>
      <c r="BM231" s="223" t="s">
        <v>1924</v>
      </c>
    </row>
    <row r="232" s="2" customFormat="1">
      <c r="A232" s="34"/>
      <c r="B232" s="35"/>
      <c r="C232" s="36"/>
      <c r="D232" s="225" t="s">
        <v>199</v>
      </c>
      <c r="E232" s="36"/>
      <c r="F232" s="226" t="s">
        <v>1923</v>
      </c>
      <c r="G232" s="36"/>
      <c r="H232" s="36"/>
      <c r="I232" s="150"/>
      <c r="J232" s="36"/>
      <c r="K232" s="36"/>
      <c r="L232" s="40"/>
      <c r="M232" s="227"/>
      <c r="N232" s="228"/>
      <c r="O232" s="87"/>
      <c r="P232" s="87"/>
      <c r="Q232" s="87"/>
      <c r="R232" s="87"/>
      <c r="S232" s="87"/>
      <c r="T232" s="88"/>
      <c r="U232" s="34"/>
      <c r="V232" s="34"/>
      <c r="W232" s="34"/>
      <c r="X232" s="34"/>
      <c r="Y232" s="34"/>
      <c r="Z232" s="34"/>
      <c r="AA232" s="34"/>
      <c r="AB232" s="34"/>
      <c r="AC232" s="34"/>
      <c r="AD232" s="34"/>
      <c r="AE232" s="34"/>
      <c r="AT232" s="13" t="s">
        <v>199</v>
      </c>
      <c r="AU232" s="13" t="s">
        <v>76</v>
      </c>
    </row>
    <row r="233" s="10" customFormat="1">
      <c r="A233" s="10"/>
      <c r="B233" s="230"/>
      <c r="C233" s="231"/>
      <c r="D233" s="225" t="s">
        <v>203</v>
      </c>
      <c r="E233" s="232" t="s">
        <v>1</v>
      </c>
      <c r="F233" s="233" t="s">
        <v>1925</v>
      </c>
      <c r="G233" s="231"/>
      <c r="H233" s="234">
        <v>12</v>
      </c>
      <c r="I233" s="235"/>
      <c r="J233" s="231"/>
      <c r="K233" s="231"/>
      <c r="L233" s="236"/>
      <c r="M233" s="237"/>
      <c r="N233" s="238"/>
      <c r="O233" s="238"/>
      <c r="P233" s="238"/>
      <c r="Q233" s="238"/>
      <c r="R233" s="238"/>
      <c r="S233" s="238"/>
      <c r="T233" s="239"/>
      <c r="U233" s="10"/>
      <c r="V233" s="10"/>
      <c r="W233" s="10"/>
      <c r="X233" s="10"/>
      <c r="Y233" s="10"/>
      <c r="Z233" s="10"/>
      <c r="AA233" s="10"/>
      <c r="AB233" s="10"/>
      <c r="AC233" s="10"/>
      <c r="AD233" s="10"/>
      <c r="AE233" s="10"/>
      <c r="AT233" s="240" t="s">
        <v>203</v>
      </c>
      <c r="AU233" s="240" t="s">
        <v>76</v>
      </c>
      <c r="AV233" s="10" t="s">
        <v>85</v>
      </c>
      <c r="AW233" s="10" t="s">
        <v>32</v>
      </c>
      <c r="AX233" s="10" t="s">
        <v>83</v>
      </c>
      <c r="AY233" s="240" t="s">
        <v>197</v>
      </c>
    </row>
    <row r="234" s="2" customFormat="1" ht="16.5" customHeight="1">
      <c r="A234" s="34"/>
      <c r="B234" s="35"/>
      <c r="C234" s="252" t="s">
        <v>440</v>
      </c>
      <c r="D234" s="252" t="s">
        <v>237</v>
      </c>
      <c r="E234" s="253" t="s">
        <v>238</v>
      </c>
      <c r="F234" s="254" t="s">
        <v>239</v>
      </c>
      <c r="G234" s="255" t="s">
        <v>209</v>
      </c>
      <c r="H234" s="256">
        <v>508</v>
      </c>
      <c r="I234" s="257"/>
      <c r="J234" s="258">
        <f>ROUND(I234*H234,2)</f>
        <v>0</v>
      </c>
      <c r="K234" s="259"/>
      <c r="L234" s="260"/>
      <c r="M234" s="261" t="s">
        <v>1</v>
      </c>
      <c r="N234" s="262" t="s">
        <v>41</v>
      </c>
      <c r="O234" s="87"/>
      <c r="P234" s="221">
        <f>O234*H234</f>
        <v>0</v>
      </c>
      <c r="Q234" s="221">
        <v>0.00123</v>
      </c>
      <c r="R234" s="221">
        <f>Q234*H234</f>
        <v>0.62483999999999995</v>
      </c>
      <c r="S234" s="221">
        <v>0</v>
      </c>
      <c r="T234" s="222">
        <f>S234*H234</f>
        <v>0</v>
      </c>
      <c r="U234" s="34"/>
      <c r="V234" s="34"/>
      <c r="W234" s="34"/>
      <c r="X234" s="34"/>
      <c r="Y234" s="34"/>
      <c r="Z234" s="34"/>
      <c r="AA234" s="34"/>
      <c r="AB234" s="34"/>
      <c r="AC234" s="34"/>
      <c r="AD234" s="34"/>
      <c r="AE234" s="34"/>
      <c r="AR234" s="223" t="s">
        <v>243</v>
      </c>
      <c r="AT234" s="223" t="s">
        <v>237</v>
      </c>
      <c r="AU234" s="223" t="s">
        <v>76</v>
      </c>
      <c r="AY234" s="13" t="s">
        <v>197</v>
      </c>
      <c r="BE234" s="224">
        <f>IF(N234="základní",J234,0)</f>
        <v>0</v>
      </c>
      <c r="BF234" s="224">
        <f>IF(N234="snížená",J234,0)</f>
        <v>0</v>
      </c>
      <c r="BG234" s="224">
        <f>IF(N234="zákl. přenesená",J234,0)</f>
        <v>0</v>
      </c>
      <c r="BH234" s="224">
        <f>IF(N234="sníž. přenesená",J234,0)</f>
        <v>0</v>
      </c>
      <c r="BI234" s="224">
        <f>IF(N234="nulová",J234,0)</f>
        <v>0</v>
      </c>
      <c r="BJ234" s="13" t="s">
        <v>83</v>
      </c>
      <c r="BK234" s="224">
        <f>ROUND(I234*H234,2)</f>
        <v>0</v>
      </c>
      <c r="BL234" s="13" t="s">
        <v>196</v>
      </c>
      <c r="BM234" s="223" t="s">
        <v>1926</v>
      </c>
    </row>
    <row r="235" s="2" customFormat="1">
      <c r="A235" s="34"/>
      <c r="B235" s="35"/>
      <c r="C235" s="36"/>
      <c r="D235" s="225" t="s">
        <v>199</v>
      </c>
      <c r="E235" s="36"/>
      <c r="F235" s="226" t="s">
        <v>239</v>
      </c>
      <c r="G235" s="36"/>
      <c r="H235" s="36"/>
      <c r="I235" s="150"/>
      <c r="J235" s="36"/>
      <c r="K235" s="36"/>
      <c r="L235" s="40"/>
      <c r="M235" s="227"/>
      <c r="N235" s="228"/>
      <c r="O235" s="87"/>
      <c r="P235" s="87"/>
      <c r="Q235" s="87"/>
      <c r="R235" s="87"/>
      <c r="S235" s="87"/>
      <c r="T235" s="88"/>
      <c r="U235" s="34"/>
      <c r="V235" s="34"/>
      <c r="W235" s="34"/>
      <c r="X235" s="34"/>
      <c r="Y235" s="34"/>
      <c r="Z235" s="34"/>
      <c r="AA235" s="34"/>
      <c r="AB235" s="34"/>
      <c r="AC235" s="34"/>
      <c r="AD235" s="34"/>
      <c r="AE235" s="34"/>
      <c r="AT235" s="13" t="s">
        <v>199</v>
      </c>
      <c r="AU235" s="13" t="s">
        <v>76</v>
      </c>
    </row>
    <row r="236" s="10" customFormat="1">
      <c r="A236" s="10"/>
      <c r="B236" s="230"/>
      <c r="C236" s="231"/>
      <c r="D236" s="225" t="s">
        <v>203</v>
      </c>
      <c r="E236" s="232" t="s">
        <v>1</v>
      </c>
      <c r="F236" s="233" t="s">
        <v>1927</v>
      </c>
      <c r="G236" s="231"/>
      <c r="H236" s="234">
        <v>508</v>
      </c>
      <c r="I236" s="235"/>
      <c r="J236" s="231"/>
      <c r="K236" s="231"/>
      <c r="L236" s="236"/>
      <c r="M236" s="237"/>
      <c r="N236" s="238"/>
      <c r="O236" s="238"/>
      <c r="P236" s="238"/>
      <c r="Q236" s="238"/>
      <c r="R236" s="238"/>
      <c r="S236" s="238"/>
      <c r="T236" s="239"/>
      <c r="U236" s="10"/>
      <c r="V236" s="10"/>
      <c r="W236" s="10"/>
      <c r="X236" s="10"/>
      <c r="Y236" s="10"/>
      <c r="Z236" s="10"/>
      <c r="AA236" s="10"/>
      <c r="AB236" s="10"/>
      <c r="AC236" s="10"/>
      <c r="AD236" s="10"/>
      <c r="AE236" s="10"/>
      <c r="AT236" s="240" t="s">
        <v>203</v>
      </c>
      <c r="AU236" s="240" t="s">
        <v>76</v>
      </c>
      <c r="AV236" s="10" t="s">
        <v>85</v>
      </c>
      <c r="AW236" s="10" t="s">
        <v>32</v>
      </c>
      <c r="AX236" s="10" t="s">
        <v>83</v>
      </c>
      <c r="AY236" s="240" t="s">
        <v>197</v>
      </c>
    </row>
    <row r="237" s="2" customFormat="1" ht="16.5" customHeight="1">
      <c r="A237" s="34"/>
      <c r="B237" s="35"/>
      <c r="C237" s="211" t="s">
        <v>446</v>
      </c>
      <c r="D237" s="211" t="s">
        <v>192</v>
      </c>
      <c r="E237" s="212" t="s">
        <v>336</v>
      </c>
      <c r="F237" s="213" t="s">
        <v>337</v>
      </c>
      <c r="G237" s="214" t="s">
        <v>209</v>
      </c>
      <c r="H237" s="215">
        <v>70</v>
      </c>
      <c r="I237" s="216"/>
      <c r="J237" s="217">
        <f>ROUND(I237*H237,2)</f>
        <v>0</v>
      </c>
      <c r="K237" s="218"/>
      <c r="L237" s="40"/>
      <c r="M237" s="219" t="s">
        <v>1</v>
      </c>
      <c r="N237" s="220" t="s">
        <v>41</v>
      </c>
      <c r="O237" s="87"/>
      <c r="P237" s="221">
        <f>O237*H237</f>
        <v>0</v>
      </c>
      <c r="Q237" s="221">
        <v>0</v>
      </c>
      <c r="R237" s="221">
        <f>Q237*H237</f>
        <v>0</v>
      </c>
      <c r="S237" s="221">
        <v>0</v>
      </c>
      <c r="T237" s="222">
        <f>S237*H237</f>
        <v>0</v>
      </c>
      <c r="U237" s="34"/>
      <c r="V237" s="34"/>
      <c r="W237" s="34"/>
      <c r="X237" s="34"/>
      <c r="Y237" s="34"/>
      <c r="Z237" s="34"/>
      <c r="AA237" s="34"/>
      <c r="AB237" s="34"/>
      <c r="AC237" s="34"/>
      <c r="AD237" s="34"/>
      <c r="AE237" s="34"/>
      <c r="AR237" s="223" t="s">
        <v>196</v>
      </c>
      <c r="AT237" s="223" t="s">
        <v>192</v>
      </c>
      <c r="AU237" s="223" t="s">
        <v>76</v>
      </c>
      <c r="AY237" s="13" t="s">
        <v>197</v>
      </c>
      <c r="BE237" s="224">
        <f>IF(N237="základní",J237,0)</f>
        <v>0</v>
      </c>
      <c r="BF237" s="224">
        <f>IF(N237="snížená",J237,0)</f>
        <v>0</v>
      </c>
      <c r="BG237" s="224">
        <f>IF(N237="zákl. přenesená",J237,0)</f>
        <v>0</v>
      </c>
      <c r="BH237" s="224">
        <f>IF(N237="sníž. přenesená",J237,0)</f>
        <v>0</v>
      </c>
      <c r="BI237" s="224">
        <f>IF(N237="nulová",J237,0)</f>
        <v>0</v>
      </c>
      <c r="BJ237" s="13" t="s">
        <v>83</v>
      </c>
      <c r="BK237" s="224">
        <f>ROUND(I237*H237,2)</f>
        <v>0</v>
      </c>
      <c r="BL237" s="13" t="s">
        <v>196</v>
      </c>
      <c r="BM237" s="223" t="s">
        <v>1928</v>
      </c>
    </row>
    <row r="238" s="2" customFormat="1">
      <c r="A238" s="34"/>
      <c r="B238" s="35"/>
      <c r="C238" s="36"/>
      <c r="D238" s="225" t="s">
        <v>199</v>
      </c>
      <c r="E238" s="36"/>
      <c r="F238" s="226" t="s">
        <v>339</v>
      </c>
      <c r="G238" s="36"/>
      <c r="H238" s="36"/>
      <c r="I238" s="150"/>
      <c r="J238" s="36"/>
      <c r="K238" s="36"/>
      <c r="L238" s="40"/>
      <c r="M238" s="227"/>
      <c r="N238" s="228"/>
      <c r="O238" s="87"/>
      <c r="P238" s="87"/>
      <c r="Q238" s="87"/>
      <c r="R238" s="87"/>
      <c r="S238" s="87"/>
      <c r="T238" s="88"/>
      <c r="U238" s="34"/>
      <c r="V238" s="34"/>
      <c r="W238" s="34"/>
      <c r="X238" s="34"/>
      <c r="Y238" s="34"/>
      <c r="Z238" s="34"/>
      <c r="AA238" s="34"/>
      <c r="AB238" s="34"/>
      <c r="AC238" s="34"/>
      <c r="AD238" s="34"/>
      <c r="AE238" s="34"/>
      <c r="AT238" s="13" t="s">
        <v>199</v>
      </c>
      <c r="AU238" s="13" t="s">
        <v>76</v>
      </c>
    </row>
    <row r="239" s="2" customFormat="1">
      <c r="A239" s="34"/>
      <c r="B239" s="35"/>
      <c r="C239" s="36"/>
      <c r="D239" s="225" t="s">
        <v>340</v>
      </c>
      <c r="E239" s="36"/>
      <c r="F239" s="229" t="s">
        <v>341</v>
      </c>
      <c r="G239" s="36"/>
      <c r="H239" s="36"/>
      <c r="I239" s="150"/>
      <c r="J239" s="36"/>
      <c r="K239" s="36"/>
      <c r="L239" s="40"/>
      <c r="M239" s="227"/>
      <c r="N239" s="228"/>
      <c r="O239" s="87"/>
      <c r="P239" s="87"/>
      <c r="Q239" s="87"/>
      <c r="R239" s="87"/>
      <c r="S239" s="87"/>
      <c r="T239" s="88"/>
      <c r="U239" s="34"/>
      <c r="V239" s="34"/>
      <c r="W239" s="34"/>
      <c r="X239" s="34"/>
      <c r="Y239" s="34"/>
      <c r="Z239" s="34"/>
      <c r="AA239" s="34"/>
      <c r="AB239" s="34"/>
      <c r="AC239" s="34"/>
      <c r="AD239" s="34"/>
      <c r="AE239" s="34"/>
      <c r="AT239" s="13" t="s">
        <v>340</v>
      </c>
      <c r="AU239" s="13" t="s">
        <v>76</v>
      </c>
    </row>
    <row r="240" s="2" customFormat="1" ht="16.5" customHeight="1">
      <c r="A240" s="34"/>
      <c r="B240" s="35"/>
      <c r="C240" s="252" t="s">
        <v>453</v>
      </c>
      <c r="D240" s="252" t="s">
        <v>237</v>
      </c>
      <c r="E240" s="253" t="s">
        <v>343</v>
      </c>
      <c r="F240" s="254" t="s">
        <v>344</v>
      </c>
      <c r="G240" s="255" t="s">
        <v>345</v>
      </c>
      <c r="H240" s="256">
        <v>17.5</v>
      </c>
      <c r="I240" s="257"/>
      <c r="J240" s="258">
        <f>ROUND(I240*H240,2)</f>
        <v>0</v>
      </c>
      <c r="K240" s="259"/>
      <c r="L240" s="260"/>
      <c r="M240" s="261" t="s">
        <v>1</v>
      </c>
      <c r="N240" s="262" t="s">
        <v>41</v>
      </c>
      <c r="O240" s="87"/>
      <c r="P240" s="221">
        <f>O240*H240</f>
        <v>0</v>
      </c>
      <c r="Q240" s="221">
        <v>0.001</v>
      </c>
      <c r="R240" s="221">
        <f>Q240*H240</f>
        <v>0.017500000000000002</v>
      </c>
      <c r="S240" s="221">
        <v>0</v>
      </c>
      <c r="T240" s="222">
        <f>S240*H240</f>
        <v>0</v>
      </c>
      <c r="U240" s="34"/>
      <c r="V240" s="34"/>
      <c r="W240" s="34"/>
      <c r="X240" s="34"/>
      <c r="Y240" s="34"/>
      <c r="Z240" s="34"/>
      <c r="AA240" s="34"/>
      <c r="AB240" s="34"/>
      <c r="AC240" s="34"/>
      <c r="AD240" s="34"/>
      <c r="AE240" s="34"/>
      <c r="AR240" s="223" t="s">
        <v>243</v>
      </c>
      <c r="AT240" s="223" t="s">
        <v>237</v>
      </c>
      <c r="AU240" s="223" t="s">
        <v>76</v>
      </c>
      <c r="AY240" s="13" t="s">
        <v>197</v>
      </c>
      <c r="BE240" s="224">
        <f>IF(N240="základní",J240,0)</f>
        <v>0</v>
      </c>
      <c r="BF240" s="224">
        <f>IF(N240="snížená",J240,0)</f>
        <v>0</v>
      </c>
      <c r="BG240" s="224">
        <f>IF(N240="zákl. přenesená",J240,0)</f>
        <v>0</v>
      </c>
      <c r="BH240" s="224">
        <f>IF(N240="sníž. přenesená",J240,0)</f>
        <v>0</v>
      </c>
      <c r="BI240" s="224">
        <f>IF(N240="nulová",J240,0)</f>
        <v>0</v>
      </c>
      <c r="BJ240" s="13" t="s">
        <v>83</v>
      </c>
      <c r="BK240" s="224">
        <f>ROUND(I240*H240,2)</f>
        <v>0</v>
      </c>
      <c r="BL240" s="13" t="s">
        <v>196</v>
      </c>
      <c r="BM240" s="223" t="s">
        <v>1929</v>
      </c>
    </row>
    <row r="241" s="2" customFormat="1">
      <c r="A241" s="34"/>
      <c r="B241" s="35"/>
      <c r="C241" s="36"/>
      <c r="D241" s="225" t="s">
        <v>199</v>
      </c>
      <c r="E241" s="36"/>
      <c r="F241" s="226" t="s">
        <v>344</v>
      </c>
      <c r="G241" s="36"/>
      <c r="H241" s="36"/>
      <c r="I241" s="150"/>
      <c r="J241" s="36"/>
      <c r="K241" s="36"/>
      <c r="L241" s="40"/>
      <c r="M241" s="227"/>
      <c r="N241" s="228"/>
      <c r="O241" s="87"/>
      <c r="P241" s="87"/>
      <c r="Q241" s="87"/>
      <c r="R241" s="87"/>
      <c r="S241" s="87"/>
      <c r="T241" s="88"/>
      <c r="U241" s="34"/>
      <c r="V241" s="34"/>
      <c r="W241" s="34"/>
      <c r="X241" s="34"/>
      <c r="Y241" s="34"/>
      <c r="Z241" s="34"/>
      <c r="AA241" s="34"/>
      <c r="AB241" s="34"/>
      <c r="AC241" s="34"/>
      <c r="AD241" s="34"/>
      <c r="AE241" s="34"/>
      <c r="AT241" s="13" t="s">
        <v>199</v>
      </c>
      <c r="AU241" s="13" t="s">
        <v>76</v>
      </c>
    </row>
    <row r="242" s="10" customFormat="1">
      <c r="A242" s="10"/>
      <c r="B242" s="230"/>
      <c r="C242" s="231"/>
      <c r="D242" s="225" t="s">
        <v>203</v>
      </c>
      <c r="E242" s="232" t="s">
        <v>1</v>
      </c>
      <c r="F242" s="233" t="s">
        <v>1930</v>
      </c>
      <c r="G242" s="231"/>
      <c r="H242" s="234">
        <v>17.5</v>
      </c>
      <c r="I242" s="235"/>
      <c r="J242" s="231"/>
      <c r="K242" s="231"/>
      <c r="L242" s="236"/>
      <c r="M242" s="237"/>
      <c r="N242" s="238"/>
      <c r="O242" s="238"/>
      <c r="P242" s="238"/>
      <c r="Q242" s="238"/>
      <c r="R242" s="238"/>
      <c r="S242" s="238"/>
      <c r="T242" s="239"/>
      <c r="U242" s="10"/>
      <c r="V242" s="10"/>
      <c r="W242" s="10"/>
      <c r="X242" s="10"/>
      <c r="Y242" s="10"/>
      <c r="Z242" s="10"/>
      <c r="AA242" s="10"/>
      <c r="AB242" s="10"/>
      <c r="AC242" s="10"/>
      <c r="AD242" s="10"/>
      <c r="AE242" s="10"/>
      <c r="AT242" s="240" t="s">
        <v>203</v>
      </c>
      <c r="AU242" s="240" t="s">
        <v>76</v>
      </c>
      <c r="AV242" s="10" t="s">
        <v>85</v>
      </c>
      <c r="AW242" s="10" t="s">
        <v>32</v>
      </c>
      <c r="AX242" s="10" t="s">
        <v>83</v>
      </c>
      <c r="AY242" s="240" t="s">
        <v>197</v>
      </c>
    </row>
    <row r="243" s="2" customFormat="1" ht="16.5" customHeight="1">
      <c r="A243" s="34"/>
      <c r="B243" s="35"/>
      <c r="C243" s="211" t="s">
        <v>458</v>
      </c>
      <c r="D243" s="211" t="s">
        <v>192</v>
      </c>
      <c r="E243" s="212" t="s">
        <v>1505</v>
      </c>
      <c r="F243" s="213" t="s">
        <v>1506</v>
      </c>
      <c r="G243" s="214" t="s">
        <v>209</v>
      </c>
      <c r="H243" s="215">
        <v>33</v>
      </c>
      <c r="I243" s="216"/>
      <c r="J243" s="217">
        <f>ROUND(I243*H243,2)</f>
        <v>0</v>
      </c>
      <c r="K243" s="218"/>
      <c r="L243" s="40"/>
      <c r="M243" s="219" t="s">
        <v>1</v>
      </c>
      <c r="N243" s="220" t="s">
        <v>41</v>
      </c>
      <c r="O243" s="87"/>
      <c r="P243" s="221">
        <f>O243*H243</f>
        <v>0</v>
      </c>
      <c r="Q243" s="221">
        <v>0</v>
      </c>
      <c r="R243" s="221">
        <f>Q243*H243</f>
        <v>0</v>
      </c>
      <c r="S243" s="221">
        <v>0</v>
      </c>
      <c r="T243" s="222">
        <f>S243*H243</f>
        <v>0</v>
      </c>
      <c r="U243" s="34"/>
      <c r="V243" s="34"/>
      <c r="W243" s="34"/>
      <c r="X243" s="34"/>
      <c r="Y243" s="34"/>
      <c r="Z243" s="34"/>
      <c r="AA243" s="34"/>
      <c r="AB243" s="34"/>
      <c r="AC243" s="34"/>
      <c r="AD243" s="34"/>
      <c r="AE243" s="34"/>
      <c r="AR243" s="223" t="s">
        <v>196</v>
      </c>
      <c r="AT243" s="223" t="s">
        <v>192</v>
      </c>
      <c r="AU243" s="223" t="s">
        <v>76</v>
      </c>
      <c r="AY243" s="13" t="s">
        <v>197</v>
      </c>
      <c r="BE243" s="224">
        <f>IF(N243="základní",J243,0)</f>
        <v>0</v>
      </c>
      <c r="BF243" s="224">
        <f>IF(N243="snížená",J243,0)</f>
        <v>0</v>
      </c>
      <c r="BG243" s="224">
        <f>IF(N243="zákl. přenesená",J243,0)</f>
        <v>0</v>
      </c>
      <c r="BH243" s="224">
        <f>IF(N243="sníž. přenesená",J243,0)</f>
        <v>0</v>
      </c>
      <c r="BI243" s="224">
        <f>IF(N243="nulová",J243,0)</f>
        <v>0</v>
      </c>
      <c r="BJ243" s="13" t="s">
        <v>83</v>
      </c>
      <c r="BK243" s="224">
        <f>ROUND(I243*H243,2)</f>
        <v>0</v>
      </c>
      <c r="BL243" s="13" t="s">
        <v>196</v>
      </c>
      <c r="BM243" s="223" t="s">
        <v>1931</v>
      </c>
    </row>
    <row r="244" s="2" customFormat="1">
      <c r="A244" s="34"/>
      <c r="B244" s="35"/>
      <c r="C244" s="36"/>
      <c r="D244" s="225" t="s">
        <v>199</v>
      </c>
      <c r="E244" s="36"/>
      <c r="F244" s="226" t="s">
        <v>1508</v>
      </c>
      <c r="G244" s="36"/>
      <c r="H244" s="36"/>
      <c r="I244" s="150"/>
      <c r="J244" s="36"/>
      <c r="K244" s="36"/>
      <c r="L244" s="40"/>
      <c r="M244" s="227"/>
      <c r="N244" s="228"/>
      <c r="O244" s="87"/>
      <c r="P244" s="87"/>
      <c r="Q244" s="87"/>
      <c r="R244" s="87"/>
      <c r="S244" s="87"/>
      <c r="T244" s="88"/>
      <c r="U244" s="34"/>
      <c r="V244" s="34"/>
      <c r="W244" s="34"/>
      <c r="X244" s="34"/>
      <c r="Y244" s="34"/>
      <c r="Z244" s="34"/>
      <c r="AA244" s="34"/>
      <c r="AB244" s="34"/>
      <c r="AC244" s="34"/>
      <c r="AD244" s="34"/>
      <c r="AE244" s="34"/>
      <c r="AT244" s="13" t="s">
        <v>199</v>
      </c>
      <c r="AU244" s="13" t="s">
        <v>76</v>
      </c>
    </row>
    <row r="245" s="2" customFormat="1">
      <c r="A245" s="34"/>
      <c r="B245" s="35"/>
      <c r="C245" s="36"/>
      <c r="D245" s="225" t="s">
        <v>340</v>
      </c>
      <c r="E245" s="36"/>
      <c r="F245" s="229" t="s">
        <v>1509</v>
      </c>
      <c r="G245" s="36"/>
      <c r="H245" s="36"/>
      <c r="I245" s="150"/>
      <c r="J245" s="36"/>
      <c r="K245" s="36"/>
      <c r="L245" s="40"/>
      <c r="M245" s="227"/>
      <c r="N245" s="228"/>
      <c r="O245" s="87"/>
      <c r="P245" s="87"/>
      <c r="Q245" s="87"/>
      <c r="R245" s="87"/>
      <c r="S245" s="87"/>
      <c r="T245" s="88"/>
      <c r="U245" s="34"/>
      <c r="V245" s="34"/>
      <c r="W245" s="34"/>
      <c r="X245" s="34"/>
      <c r="Y245" s="34"/>
      <c r="Z245" s="34"/>
      <c r="AA245" s="34"/>
      <c r="AB245" s="34"/>
      <c r="AC245" s="34"/>
      <c r="AD245" s="34"/>
      <c r="AE245" s="34"/>
      <c r="AT245" s="13" t="s">
        <v>340</v>
      </c>
      <c r="AU245" s="13" t="s">
        <v>76</v>
      </c>
    </row>
    <row r="246" s="2" customFormat="1" ht="16.5" customHeight="1">
      <c r="A246" s="34"/>
      <c r="B246" s="35"/>
      <c r="C246" s="211" t="s">
        <v>465</v>
      </c>
      <c r="D246" s="211" t="s">
        <v>192</v>
      </c>
      <c r="E246" s="212" t="s">
        <v>1932</v>
      </c>
      <c r="F246" s="213" t="s">
        <v>1933</v>
      </c>
      <c r="G246" s="214" t="s">
        <v>209</v>
      </c>
      <c r="H246" s="215">
        <v>40</v>
      </c>
      <c r="I246" s="216"/>
      <c r="J246" s="217">
        <f>ROUND(I246*H246,2)</f>
        <v>0</v>
      </c>
      <c r="K246" s="218"/>
      <c r="L246" s="40"/>
      <c r="M246" s="219" t="s">
        <v>1</v>
      </c>
      <c r="N246" s="220" t="s">
        <v>41</v>
      </c>
      <c r="O246" s="87"/>
      <c r="P246" s="221">
        <f>O246*H246</f>
        <v>0</v>
      </c>
      <c r="Q246" s="221">
        <v>0</v>
      </c>
      <c r="R246" s="221">
        <f>Q246*H246</f>
        <v>0</v>
      </c>
      <c r="S246" s="221">
        <v>0</v>
      </c>
      <c r="T246" s="222">
        <f>S246*H246</f>
        <v>0</v>
      </c>
      <c r="U246" s="34"/>
      <c r="V246" s="34"/>
      <c r="W246" s="34"/>
      <c r="X246" s="34"/>
      <c r="Y246" s="34"/>
      <c r="Z246" s="34"/>
      <c r="AA246" s="34"/>
      <c r="AB246" s="34"/>
      <c r="AC246" s="34"/>
      <c r="AD246" s="34"/>
      <c r="AE246" s="34"/>
      <c r="AR246" s="223" t="s">
        <v>196</v>
      </c>
      <c r="AT246" s="223" t="s">
        <v>192</v>
      </c>
      <c r="AU246" s="223" t="s">
        <v>76</v>
      </c>
      <c r="AY246" s="13" t="s">
        <v>197</v>
      </c>
      <c r="BE246" s="224">
        <f>IF(N246="základní",J246,0)</f>
        <v>0</v>
      </c>
      <c r="BF246" s="224">
        <f>IF(N246="snížená",J246,0)</f>
        <v>0</v>
      </c>
      <c r="BG246" s="224">
        <f>IF(N246="zákl. přenesená",J246,0)</f>
        <v>0</v>
      </c>
      <c r="BH246" s="224">
        <f>IF(N246="sníž. přenesená",J246,0)</f>
        <v>0</v>
      </c>
      <c r="BI246" s="224">
        <f>IF(N246="nulová",J246,0)</f>
        <v>0</v>
      </c>
      <c r="BJ246" s="13" t="s">
        <v>83</v>
      </c>
      <c r="BK246" s="224">
        <f>ROUND(I246*H246,2)</f>
        <v>0</v>
      </c>
      <c r="BL246" s="13" t="s">
        <v>196</v>
      </c>
      <c r="BM246" s="223" t="s">
        <v>1934</v>
      </c>
    </row>
    <row r="247" s="2" customFormat="1">
      <c r="A247" s="34"/>
      <c r="B247" s="35"/>
      <c r="C247" s="36"/>
      <c r="D247" s="225" t="s">
        <v>199</v>
      </c>
      <c r="E247" s="36"/>
      <c r="F247" s="226" t="s">
        <v>1935</v>
      </c>
      <c r="G247" s="36"/>
      <c r="H247" s="36"/>
      <c r="I247" s="150"/>
      <c r="J247" s="36"/>
      <c r="K247" s="36"/>
      <c r="L247" s="40"/>
      <c r="M247" s="227"/>
      <c r="N247" s="228"/>
      <c r="O247" s="87"/>
      <c r="P247" s="87"/>
      <c r="Q247" s="87"/>
      <c r="R247" s="87"/>
      <c r="S247" s="87"/>
      <c r="T247" s="88"/>
      <c r="U247" s="34"/>
      <c r="V247" s="34"/>
      <c r="W247" s="34"/>
      <c r="X247" s="34"/>
      <c r="Y247" s="34"/>
      <c r="Z247" s="34"/>
      <c r="AA247" s="34"/>
      <c r="AB247" s="34"/>
      <c r="AC247" s="34"/>
      <c r="AD247" s="34"/>
      <c r="AE247" s="34"/>
      <c r="AT247" s="13" t="s">
        <v>199</v>
      </c>
      <c r="AU247" s="13" t="s">
        <v>76</v>
      </c>
    </row>
    <row r="248" s="2" customFormat="1">
      <c r="A248" s="34"/>
      <c r="B248" s="35"/>
      <c r="C248" s="36"/>
      <c r="D248" s="225" t="s">
        <v>340</v>
      </c>
      <c r="E248" s="36"/>
      <c r="F248" s="229" t="s">
        <v>1509</v>
      </c>
      <c r="G248" s="36"/>
      <c r="H248" s="36"/>
      <c r="I248" s="150"/>
      <c r="J248" s="36"/>
      <c r="K248" s="36"/>
      <c r="L248" s="40"/>
      <c r="M248" s="227"/>
      <c r="N248" s="228"/>
      <c r="O248" s="87"/>
      <c r="P248" s="87"/>
      <c r="Q248" s="87"/>
      <c r="R248" s="87"/>
      <c r="S248" s="87"/>
      <c r="T248" s="88"/>
      <c r="U248" s="34"/>
      <c r="V248" s="34"/>
      <c r="W248" s="34"/>
      <c r="X248" s="34"/>
      <c r="Y248" s="34"/>
      <c r="Z248" s="34"/>
      <c r="AA248" s="34"/>
      <c r="AB248" s="34"/>
      <c r="AC248" s="34"/>
      <c r="AD248" s="34"/>
      <c r="AE248" s="34"/>
      <c r="AT248" s="13" t="s">
        <v>340</v>
      </c>
      <c r="AU248" s="13" t="s">
        <v>76</v>
      </c>
    </row>
    <row r="249" s="2" customFormat="1" ht="16.5" customHeight="1">
      <c r="A249" s="34"/>
      <c r="B249" s="35"/>
      <c r="C249" s="252" t="s">
        <v>471</v>
      </c>
      <c r="D249" s="252" t="s">
        <v>237</v>
      </c>
      <c r="E249" s="253" t="s">
        <v>244</v>
      </c>
      <c r="F249" s="254" t="s">
        <v>245</v>
      </c>
      <c r="G249" s="255" t="s">
        <v>209</v>
      </c>
      <c r="H249" s="256">
        <v>266</v>
      </c>
      <c r="I249" s="257"/>
      <c r="J249" s="258">
        <f>ROUND(I249*H249,2)</f>
        <v>0</v>
      </c>
      <c r="K249" s="259"/>
      <c r="L249" s="260"/>
      <c r="M249" s="261" t="s">
        <v>1</v>
      </c>
      <c r="N249" s="262" t="s">
        <v>41</v>
      </c>
      <c r="O249" s="87"/>
      <c r="P249" s="221">
        <f>O249*H249</f>
        <v>0</v>
      </c>
      <c r="Q249" s="221">
        <v>0.00018000000000000001</v>
      </c>
      <c r="R249" s="221">
        <f>Q249*H249</f>
        <v>0.047880000000000006</v>
      </c>
      <c r="S249" s="221">
        <v>0</v>
      </c>
      <c r="T249" s="222">
        <f>S249*H249</f>
        <v>0</v>
      </c>
      <c r="U249" s="34"/>
      <c r="V249" s="34"/>
      <c r="W249" s="34"/>
      <c r="X249" s="34"/>
      <c r="Y249" s="34"/>
      <c r="Z249" s="34"/>
      <c r="AA249" s="34"/>
      <c r="AB249" s="34"/>
      <c r="AC249" s="34"/>
      <c r="AD249" s="34"/>
      <c r="AE249" s="34"/>
      <c r="AR249" s="223" t="s">
        <v>240</v>
      </c>
      <c r="AT249" s="223" t="s">
        <v>237</v>
      </c>
      <c r="AU249" s="223" t="s">
        <v>76</v>
      </c>
      <c r="AY249" s="13" t="s">
        <v>197</v>
      </c>
      <c r="BE249" s="224">
        <f>IF(N249="základní",J249,0)</f>
        <v>0</v>
      </c>
      <c r="BF249" s="224">
        <f>IF(N249="snížená",J249,0)</f>
        <v>0</v>
      </c>
      <c r="BG249" s="224">
        <f>IF(N249="zákl. přenesená",J249,0)</f>
        <v>0</v>
      </c>
      <c r="BH249" s="224">
        <f>IF(N249="sníž. přenesená",J249,0)</f>
        <v>0</v>
      </c>
      <c r="BI249" s="224">
        <f>IF(N249="nulová",J249,0)</f>
        <v>0</v>
      </c>
      <c r="BJ249" s="13" t="s">
        <v>83</v>
      </c>
      <c r="BK249" s="224">
        <f>ROUND(I249*H249,2)</f>
        <v>0</v>
      </c>
      <c r="BL249" s="13" t="s">
        <v>240</v>
      </c>
      <c r="BM249" s="223" t="s">
        <v>1936</v>
      </c>
    </row>
    <row r="250" s="2" customFormat="1">
      <c r="A250" s="34"/>
      <c r="B250" s="35"/>
      <c r="C250" s="36"/>
      <c r="D250" s="225" t="s">
        <v>199</v>
      </c>
      <c r="E250" s="36"/>
      <c r="F250" s="226" t="s">
        <v>245</v>
      </c>
      <c r="G250" s="36"/>
      <c r="H250" s="36"/>
      <c r="I250" s="150"/>
      <c r="J250" s="36"/>
      <c r="K250" s="36"/>
      <c r="L250" s="40"/>
      <c r="M250" s="227"/>
      <c r="N250" s="228"/>
      <c r="O250" s="87"/>
      <c r="P250" s="87"/>
      <c r="Q250" s="87"/>
      <c r="R250" s="87"/>
      <c r="S250" s="87"/>
      <c r="T250" s="88"/>
      <c r="U250" s="34"/>
      <c r="V250" s="34"/>
      <c r="W250" s="34"/>
      <c r="X250" s="34"/>
      <c r="Y250" s="34"/>
      <c r="Z250" s="34"/>
      <c r="AA250" s="34"/>
      <c r="AB250" s="34"/>
      <c r="AC250" s="34"/>
      <c r="AD250" s="34"/>
      <c r="AE250" s="34"/>
      <c r="AT250" s="13" t="s">
        <v>199</v>
      </c>
      <c r="AU250" s="13" t="s">
        <v>76</v>
      </c>
    </row>
    <row r="251" s="10" customFormat="1">
      <c r="A251" s="10"/>
      <c r="B251" s="230"/>
      <c r="C251" s="231"/>
      <c r="D251" s="225" t="s">
        <v>203</v>
      </c>
      <c r="E251" s="232" t="s">
        <v>1</v>
      </c>
      <c r="F251" s="233" t="s">
        <v>1937</v>
      </c>
      <c r="G251" s="231"/>
      <c r="H251" s="234">
        <v>266</v>
      </c>
      <c r="I251" s="235"/>
      <c r="J251" s="231"/>
      <c r="K251" s="231"/>
      <c r="L251" s="236"/>
      <c r="M251" s="237"/>
      <c r="N251" s="238"/>
      <c r="O251" s="238"/>
      <c r="P251" s="238"/>
      <c r="Q251" s="238"/>
      <c r="R251" s="238"/>
      <c r="S251" s="238"/>
      <c r="T251" s="239"/>
      <c r="U251" s="10"/>
      <c r="V251" s="10"/>
      <c r="W251" s="10"/>
      <c r="X251" s="10"/>
      <c r="Y251" s="10"/>
      <c r="Z251" s="10"/>
      <c r="AA251" s="10"/>
      <c r="AB251" s="10"/>
      <c r="AC251" s="10"/>
      <c r="AD251" s="10"/>
      <c r="AE251" s="10"/>
      <c r="AT251" s="240" t="s">
        <v>203</v>
      </c>
      <c r="AU251" s="240" t="s">
        <v>76</v>
      </c>
      <c r="AV251" s="10" t="s">
        <v>85</v>
      </c>
      <c r="AW251" s="10" t="s">
        <v>32</v>
      </c>
      <c r="AX251" s="10" t="s">
        <v>83</v>
      </c>
      <c r="AY251" s="240" t="s">
        <v>197</v>
      </c>
    </row>
    <row r="252" s="2" customFormat="1" ht="16.5" customHeight="1">
      <c r="A252" s="34"/>
      <c r="B252" s="35"/>
      <c r="C252" s="252" t="s">
        <v>477</v>
      </c>
      <c r="D252" s="252" t="s">
        <v>237</v>
      </c>
      <c r="E252" s="253" t="s">
        <v>274</v>
      </c>
      <c r="F252" s="254" t="s">
        <v>275</v>
      </c>
      <c r="G252" s="255" t="s">
        <v>209</v>
      </c>
      <c r="H252" s="256">
        <v>40</v>
      </c>
      <c r="I252" s="257"/>
      <c r="J252" s="258">
        <f>ROUND(I252*H252,2)</f>
        <v>0</v>
      </c>
      <c r="K252" s="259"/>
      <c r="L252" s="260"/>
      <c r="M252" s="261" t="s">
        <v>1</v>
      </c>
      <c r="N252" s="262" t="s">
        <v>41</v>
      </c>
      <c r="O252" s="87"/>
      <c r="P252" s="221">
        <f>O252*H252</f>
        <v>0</v>
      </c>
      <c r="Q252" s="221">
        <v>0.00040999999999999999</v>
      </c>
      <c r="R252" s="221">
        <f>Q252*H252</f>
        <v>0.016399999999999998</v>
      </c>
      <c r="S252" s="221">
        <v>0</v>
      </c>
      <c r="T252" s="222">
        <f>S252*H252</f>
        <v>0</v>
      </c>
      <c r="U252" s="34"/>
      <c r="V252" s="34"/>
      <c r="W252" s="34"/>
      <c r="X252" s="34"/>
      <c r="Y252" s="34"/>
      <c r="Z252" s="34"/>
      <c r="AA252" s="34"/>
      <c r="AB252" s="34"/>
      <c r="AC252" s="34"/>
      <c r="AD252" s="34"/>
      <c r="AE252" s="34"/>
      <c r="AR252" s="223" t="s">
        <v>243</v>
      </c>
      <c r="AT252" s="223" t="s">
        <v>237</v>
      </c>
      <c r="AU252" s="223" t="s">
        <v>76</v>
      </c>
      <c r="AY252" s="13" t="s">
        <v>197</v>
      </c>
      <c r="BE252" s="224">
        <f>IF(N252="základní",J252,0)</f>
        <v>0</v>
      </c>
      <c r="BF252" s="224">
        <f>IF(N252="snížená",J252,0)</f>
        <v>0</v>
      </c>
      <c r="BG252" s="224">
        <f>IF(N252="zákl. přenesená",J252,0)</f>
        <v>0</v>
      </c>
      <c r="BH252" s="224">
        <f>IF(N252="sníž. přenesená",J252,0)</f>
        <v>0</v>
      </c>
      <c r="BI252" s="224">
        <f>IF(N252="nulová",J252,0)</f>
        <v>0</v>
      </c>
      <c r="BJ252" s="13" t="s">
        <v>83</v>
      </c>
      <c r="BK252" s="224">
        <f>ROUND(I252*H252,2)</f>
        <v>0</v>
      </c>
      <c r="BL252" s="13" t="s">
        <v>196</v>
      </c>
      <c r="BM252" s="223" t="s">
        <v>1938</v>
      </c>
    </row>
    <row r="253" s="2" customFormat="1">
      <c r="A253" s="34"/>
      <c r="B253" s="35"/>
      <c r="C253" s="36"/>
      <c r="D253" s="225" t="s">
        <v>199</v>
      </c>
      <c r="E253" s="36"/>
      <c r="F253" s="226" t="s">
        <v>275</v>
      </c>
      <c r="G253" s="36"/>
      <c r="H253" s="36"/>
      <c r="I253" s="150"/>
      <c r="J253" s="36"/>
      <c r="K253" s="36"/>
      <c r="L253" s="40"/>
      <c r="M253" s="227"/>
      <c r="N253" s="228"/>
      <c r="O253" s="87"/>
      <c r="P253" s="87"/>
      <c r="Q253" s="87"/>
      <c r="R253" s="87"/>
      <c r="S253" s="87"/>
      <c r="T253" s="88"/>
      <c r="U253" s="34"/>
      <c r="V253" s="34"/>
      <c r="W253" s="34"/>
      <c r="X253" s="34"/>
      <c r="Y253" s="34"/>
      <c r="Z253" s="34"/>
      <c r="AA253" s="34"/>
      <c r="AB253" s="34"/>
      <c r="AC253" s="34"/>
      <c r="AD253" s="34"/>
      <c r="AE253" s="34"/>
      <c r="AT253" s="13" t="s">
        <v>199</v>
      </c>
      <c r="AU253" s="13" t="s">
        <v>76</v>
      </c>
    </row>
    <row r="254" s="2" customFormat="1" ht="16.5" customHeight="1">
      <c r="A254" s="34"/>
      <c r="B254" s="35"/>
      <c r="C254" s="252" t="s">
        <v>483</v>
      </c>
      <c r="D254" s="252" t="s">
        <v>237</v>
      </c>
      <c r="E254" s="253" t="s">
        <v>1939</v>
      </c>
      <c r="F254" s="254" t="s">
        <v>1940</v>
      </c>
      <c r="G254" s="255" t="s">
        <v>209</v>
      </c>
      <c r="H254" s="256">
        <v>24</v>
      </c>
      <c r="I254" s="257"/>
      <c r="J254" s="258">
        <f>ROUND(I254*H254,2)</f>
        <v>0</v>
      </c>
      <c r="K254" s="259"/>
      <c r="L254" s="260"/>
      <c r="M254" s="261" t="s">
        <v>1</v>
      </c>
      <c r="N254" s="262" t="s">
        <v>41</v>
      </c>
      <c r="O254" s="87"/>
      <c r="P254" s="221">
        <f>O254*H254</f>
        <v>0</v>
      </c>
      <c r="Q254" s="221">
        <v>5.0000000000000002E-05</v>
      </c>
      <c r="R254" s="221">
        <f>Q254*H254</f>
        <v>0.0012000000000000001</v>
      </c>
      <c r="S254" s="221">
        <v>0</v>
      </c>
      <c r="T254" s="222">
        <f>S254*H254</f>
        <v>0</v>
      </c>
      <c r="U254" s="34"/>
      <c r="V254" s="34"/>
      <c r="W254" s="34"/>
      <c r="X254" s="34"/>
      <c r="Y254" s="34"/>
      <c r="Z254" s="34"/>
      <c r="AA254" s="34"/>
      <c r="AB254" s="34"/>
      <c r="AC254" s="34"/>
      <c r="AD254" s="34"/>
      <c r="AE254" s="34"/>
      <c r="AR254" s="223" t="s">
        <v>243</v>
      </c>
      <c r="AT254" s="223" t="s">
        <v>237</v>
      </c>
      <c r="AU254" s="223" t="s">
        <v>76</v>
      </c>
      <c r="AY254" s="13" t="s">
        <v>197</v>
      </c>
      <c r="BE254" s="224">
        <f>IF(N254="základní",J254,0)</f>
        <v>0</v>
      </c>
      <c r="BF254" s="224">
        <f>IF(N254="snížená",J254,0)</f>
        <v>0</v>
      </c>
      <c r="BG254" s="224">
        <f>IF(N254="zákl. přenesená",J254,0)</f>
        <v>0</v>
      </c>
      <c r="BH254" s="224">
        <f>IF(N254="sníž. přenesená",J254,0)</f>
        <v>0</v>
      </c>
      <c r="BI254" s="224">
        <f>IF(N254="nulová",J254,0)</f>
        <v>0</v>
      </c>
      <c r="BJ254" s="13" t="s">
        <v>83</v>
      </c>
      <c r="BK254" s="224">
        <f>ROUND(I254*H254,2)</f>
        <v>0</v>
      </c>
      <c r="BL254" s="13" t="s">
        <v>196</v>
      </c>
      <c r="BM254" s="223" t="s">
        <v>1941</v>
      </c>
    </row>
    <row r="255" s="2" customFormat="1">
      <c r="A255" s="34"/>
      <c r="B255" s="35"/>
      <c r="C255" s="36"/>
      <c r="D255" s="225" t="s">
        <v>199</v>
      </c>
      <c r="E255" s="36"/>
      <c r="F255" s="226" t="s">
        <v>1940</v>
      </c>
      <c r="G255" s="36"/>
      <c r="H255" s="36"/>
      <c r="I255" s="150"/>
      <c r="J255" s="36"/>
      <c r="K255" s="36"/>
      <c r="L255" s="40"/>
      <c r="M255" s="227"/>
      <c r="N255" s="228"/>
      <c r="O255" s="87"/>
      <c r="P255" s="87"/>
      <c r="Q255" s="87"/>
      <c r="R255" s="87"/>
      <c r="S255" s="87"/>
      <c r="T255" s="88"/>
      <c r="U255" s="34"/>
      <c r="V255" s="34"/>
      <c r="W255" s="34"/>
      <c r="X255" s="34"/>
      <c r="Y255" s="34"/>
      <c r="Z255" s="34"/>
      <c r="AA255" s="34"/>
      <c r="AB255" s="34"/>
      <c r="AC255" s="34"/>
      <c r="AD255" s="34"/>
      <c r="AE255" s="34"/>
      <c r="AT255" s="13" t="s">
        <v>199</v>
      </c>
      <c r="AU255" s="13" t="s">
        <v>76</v>
      </c>
    </row>
    <row r="256" s="2" customFormat="1" ht="16.5" customHeight="1">
      <c r="A256" s="34"/>
      <c r="B256" s="35"/>
      <c r="C256" s="252" t="s">
        <v>489</v>
      </c>
      <c r="D256" s="252" t="s">
        <v>237</v>
      </c>
      <c r="E256" s="253" t="s">
        <v>277</v>
      </c>
      <c r="F256" s="254" t="s">
        <v>278</v>
      </c>
      <c r="G256" s="255" t="s">
        <v>209</v>
      </c>
      <c r="H256" s="256">
        <v>48</v>
      </c>
      <c r="I256" s="257"/>
      <c r="J256" s="258">
        <f>ROUND(I256*H256,2)</f>
        <v>0</v>
      </c>
      <c r="K256" s="259"/>
      <c r="L256" s="260"/>
      <c r="M256" s="261" t="s">
        <v>1</v>
      </c>
      <c r="N256" s="262" t="s">
        <v>41</v>
      </c>
      <c r="O256" s="87"/>
      <c r="P256" s="221">
        <f>O256*H256</f>
        <v>0</v>
      </c>
      <c r="Q256" s="221">
        <v>0.00012</v>
      </c>
      <c r="R256" s="221">
        <f>Q256*H256</f>
        <v>0.0057600000000000004</v>
      </c>
      <c r="S256" s="221">
        <v>0</v>
      </c>
      <c r="T256" s="222">
        <f>S256*H256</f>
        <v>0</v>
      </c>
      <c r="U256" s="34"/>
      <c r="V256" s="34"/>
      <c r="W256" s="34"/>
      <c r="X256" s="34"/>
      <c r="Y256" s="34"/>
      <c r="Z256" s="34"/>
      <c r="AA256" s="34"/>
      <c r="AB256" s="34"/>
      <c r="AC256" s="34"/>
      <c r="AD256" s="34"/>
      <c r="AE256" s="34"/>
      <c r="AR256" s="223" t="s">
        <v>240</v>
      </c>
      <c r="AT256" s="223" t="s">
        <v>237</v>
      </c>
      <c r="AU256" s="223" t="s">
        <v>76</v>
      </c>
      <c r="AY256" s="13" t="s">
        <v>197</v>
      </c>
      <c r="BE256" s="224">
        <f>IF(N256="základní",J256,0)</f>
        <v>0</v>
      </c>
      <c r="BF256" s="224">
        <f>IF(N256="snížená",J256,0)</f>
        <v>0</v>
      </c>
      <c r="BG256" s="224">
        <f>IF(N256="zákl. přenesená",J256,0)</f>
        <v>0</v>
      </c>
      <c r="BH256" s="224">
        <f>IF(N256="sníž. přenesená",J256,0)</f>
        <v>0</v>
      </c>
      <c r="BI256" s="224">
        <f>IF(N256="nulová",J256,0)</f>
        <v>0</v>
      </c>
      <c r="BJ256" s="13" t="s">
        <v>83</v>
      </c>
      <c r="BK256" s="224">
        <f>ROUND(I256*H256,2)</f>
        <v>0</v>
      </c>
      <c r="BL256" s="13" t="s">
        <v>240</v>
      </c>
      <c r="BM256" s="223" t="s">
        <v>1942</v>
      </c>
    </row>
    <row r="257" s="2" customFormat="1">
      <c r="A257" s="34"/>
      <c r="B257" s="35"/>
      <c r="C257" s="36"/>
      <c r="D257" s="225" t="s">
        <v>199</v>
      </c>
      <c r="E257" s="36"/>
      <c r="F257" s="226" t="s">
        <v>278</v>
      </c>
      <c r="G257" s="36"/>
      <c r="H257" s="36"/>
      <c r="I257" s="150"/>
      <c r="J257" s="36"/>
      <c r="K257" s="36"/>
      <c r="L257" s="40"/>
      <c r="M257" s="227"/>
      <c r="N257" s="228"/>
      <c r="O257" s="87"/>
      <c r="P257" s="87"/>
      <c r="Q257" s="87"/>
      <c r="R257" s="87"/>
      <c r="S257" s="87"/>
      <c r="T257" s="88"/>
      <c r="U257" s="34"/>
      <c r="V257" s="34"/>
      <c r="W257" s="34"/>
      <c r="X257" s="34"/>
      <c r="Y257" s="34"/>
      <c r="Z257" s="34"/>
      <c r="AA257" s="34"/>
      <c r="AB257" s="34"/>
      <c r="AC257" s="34"/>
      <c r="AD257" s="34"/>
      <c r="AE257" s="34"/>
      <c r="AT257" s="13" t="s">
        <v>199</v>
      </c>
      <c r="AU257" s="13" t="s">
        <v>76</v>
      </c>
    </row>
    <row r="258" s="10" customFormat="1">
      <c r="A258" s="10"/>
      <c r="B258" s="230"/>
      <c r="C258" s="231"/>
      <c r="D258" s="225" t="s">
        <v>203</v>
      </c>
      <c r="E258" s="232" t="s">
        <v>1</v>
      </c>
      <c r="F258" s="233" t="s">
        <v>1943</v>
      </c>
      <c r="G258" s="231"/>
      <c r="H258" s="234">
        <v>48</v>
      </c>
      <c r="I258" s="235"/>
      <c r="J258" s="231"/>
      <c r="K258" s="231"/>
      <c r="L258" s="236"/>
      <c r="M258" s="237"/>
      <c r="N258" s="238"/>
      <c r="O258" s="238"/>
      <c r="P258" s="238"/>
      <c r="Q258" s="238"/>
      <c r="R258" s="238"/>
      <c r="S258" s="238"/>
      <c r="T258" s="239"/>
      <c r="U258" s="10"/>
      <c r="V258" s="10"/>
      <c r="W258" s="10"/>
      <c r="X258" s="10"/>
      <c r="Y258" s="10"/>
      <c r="Z258" s="10"/>
      <c r="AA258" s="10"/>
      <c r="AB258" s="10"/>
      <c r="AC258" s="10"/>
      <c r="AD258" s="10"/>
      <c r="AE258" s="10"/>
      <c r="AT258" s="240" t="s">
        <v>203</v>
      </c>
      <c r="AU258" s="240" t="s">
        <v>76</v>
      </c>
      <c r="AV258" s="10" t="s">
        <v>85</v>
      </c>
      <c r="AW258" s="10" t="s">
        <v>32</v>
      </c>
      <c r="AX258" s="10" t="s">
        <v>83</v>
      </c>
      <c r="AY258" s="240" t="s">
        <v>197</v>
      </c>
    </row>
    <row r="259" s="2" customFormat="1" ht="16.5" customHeight="1">
      <c r="A259" s="34"/>
      <c r="B259" s="35"/>
      <c r="C259" s="252" t="s">
        <v>495</v>
      </c>
      <c r="D259" s="252" t="s">
        <v>237</v>
      </c>
      <c r="E259" s="253" t="s">
        <v>282</v>
      </c>
      <c r="F259" s="254" t="s">
        <v>283</v>
      </c>
      <c r="G259" s="255" t="s">
        <v>209</v>
      </c>
      <c r="H259" s="256">
        <v>932</v>
      </c>
      <c r="I259" s="257"/>
      <c r="J259" s="258">
        <f>ROUND(I259*H259,2)</f>
        <v>0</v>
      </c>
      <c r="K259" s="259"/>
      <c r="L259" s="260"/>
      <c r="M259" s="261" t="s">
        <v>1</v>
      </c>
      <c r="N259" s="262" t="s">
        <v>41</v>
      </c>
      <c r="O259" s="87"/>
      <c r="P259" s="221">
        <f>O259*H259</f>
        <v>0</v>
      </c>
      <c r="Q259" s="221">
        <v>9.0000000000000006E-05</v>
      </c>
      <c r="R259" s="221">
        <f>Q259*H259</f>
        <v>0.08388000000000001</v>
      </c>
      <c r="S259" s="221">
        <v>0</v>
      </c>
      <c r="T259" s="222">
        <f>S259*H259</f>
        <v>0</v>
      </c>
      <c r="U259" s="34"/>
      <c r="V259" s="34"/>
      <c r="W259" s="34"/>
      <c r="X259" s="34"/>
      <c r="Y259" s="34"/>
      <c r="Z259" s="34"/>
      <c r="AA259" s="34"/>
      <c r="AB259" s="34"/>
      <c r="AC259" s="34"/>
      <c r="AD259" s="34"/>
      <c r="AE259" s="34"/>
      <c r="AR259" s="223" t="s">
        <v>240</v>
      </c>
      <c r="AT259" s="223" t="s">
        <v>237</v>
      </c>
      <c r="AU259" s="223" t="s">
        <v>76</v>
      </c>
      <c r="AY259" s="13" t="s">
        <v>197</v>
      </c>
      <c r="BE259" s="224">
        <f>IF(N259="základní",J259,0)</f>
        <v>0</v>
      </c>
      <c r="BF259" s="224">
        <f>IF(N259="snížená",J259,0)</f>
        <v>0</v>
      </c>
      <c r="BG259" s="224">
        <f>IF(N259="zákl. přenesená",J259,0)</f>
        <v>0</v>
      </c>
      <c r="BH259" s="224">
        <f>IF(N259="sníž. přenesená",J259,0)</f>
        <v>0</v>
      </c>
      <c r="BI259" s="224">
        <f>IF(N259="nulová",J259,0)</f>
        <v>0</v>
      </c>
      <c r="BJ259" s="13" t="s">
        <v>83</v>
      </c>
      <c r="BK259" s="224">
        <f>ROUND(I259*H259,2)</f>
        <v>0</v>
      </c>
      <c r="BL259" s="13" t="s">
        <v>240</v>
      </c>
      <c r="BM259" s="223" t="s">
        <v>1944</v>
      </c>
    </row>
    <row r="260" s="2" customFormat="1">
      <c r="A260" s="34"/>
      <c r="B260" s="35"/>
      <c r="C260" s="36"/>
      <c r="D260" s="225" t="s">
        <v>199</v>
      </c>
      <c r="E260" s="36"/>
      <c r="F260" s="226" t="s">
        <v>283</v>
      </c>
      <c r="G260" s="36"/>
      <c r="H260" s="36"/>
      <c r="I260" s="150"/>
      <c r="J260" s="36"/>
      <c r="K260" s="36"/>
      <c r="L260" s="40"/>
      <c r="M260" s="227"/>
      <c r="N260" s="228"/>
      <c r="O260" s="87"/>
      <c r="P260" s="87"/>
      <c r="Q260" s="87"/>
      <c r="R260" s="87"/>
      <c r="S260" s="87"/>
      <c r="T260" s="88"/>
      <c r="U260" s="34"/>
      <c r="V260" s="34"/>
      <c r="W260" s="34"/>
      <c r="X260" s="34"/>
      <c r="Y260" s="34"/>
      <c r="Z260" s="34"/>
      <c r="AA260" s="34"/>
      <c r="AB260" s="34"/>
      <c r="AC260" s="34"/>
      <c r="AD260" s="34"/>
      <c r="AE260" s="34"/>
      <c r="AT260" s="13" t="s">
        <v>199</v>
      </c>
      <c r="AU260" s="13" t="s">
        <v>76</v>
      </c>
    </row>
    <row r="261" s="10" customFormat="1">
      <c r="A261" s="10"/>
      <c r="B261" s="230"/>
      <c r="C261" s="231"/>
      <c r="D261" s="225" t="s">
        <v>203</v>
      </c>
      <c r="E261" s="232" t="s">
        <v>1</v>
      </c>
      <c r="F261" s="233" t="s">
        <v>1945</v>
      </c>
      <c r="G261" s="231"/>
      <c r="H261" s="234">
        <v>932</v>
      </c>
      <c r="I261" s="235"/>
      <c r="J261" s="231"/>
      <c r="K261" s="231"/>
      <c r="L261" s="236"/>
      <c r="M261" s="237"/>
      <c r="N261" s="238"/>
      <c r="O261" s="238"/>
      <c r="P261" s="238"/>
      <c r="Q261" s="238"/>
      <c r="R261" s="238"/>
      <c r="S261" s="238"/>
      <c r="T261" s="239"/>
      <c r="U261" s="10"/>
      <c r="V261" s="10"/>
      <c r="W261" s="10"/>
      <c r="X261" s="10"/>
      <c r="Y261" s="10"/>
      <c r="Z261" s="10"/>
      <c r="AA261" s="10"/>
      <c r="AB261" s="10"/>
      <c r="AC261" s="10"/>
      <c r="AD261" s="10"/>
      <c r="AE261" s="10"/>
      <c r="AT261" s="240" t="s">
        <v>203</v>
      </c>
      <c r="AU261" s="240" t="s">
        <v>76</v>
      </c>
      <c r="AV261" s="10" t="s">
        <v>85</v>
      </c>
      <c r="AW261" s="10" t="s">
        <v>32</v>
      </c>
      <c r="AX261" s="10" t="s">
        <v>83</v>
      </c>
      <c r="AY261" s="240" t="s">
        <v>197</v>
      </c>
    </row>
    <row r="262" s="2" customFormat="1" ht="16.5" customHeight="1">
      <c r="A262" s="34"/>
      <c r="B262" s="35"/>
      <c r="C262" s="211" t="s">
        <v>500</v>
      </c>
      <c r="D262" s="211" t="s">
        <v>192</v>
      </c>
      <c r="E262" s="212" t="s">
        <v>298</v>
      </c>
      <c r="F262" s="213" t="s">
        <v>299</v>
      </c>
      <c r="G262" s="214" t="s">
        <v>300</v>
      </c>
      <c r="H262" s="215">
        <v>2</v>
      </c>
      <c r="I262" s="216"/>
      <c r="J262" s="217">
        <f>ROUND(I262*H262,2)</f>
        <v>0</v>
      </c>
      <c r="K262" s="218"/>
      <c r="L262" s="40"/>
      <c r="M262" s="219" t="s">
        <v>1</v>
      </c>
      <c r="N262" s="220" t="s">
        <v>41</v>
      </c>
      <c r="O262" s="87"/>
      <c r="P262" s="221">
        <f>O262*H262</f>
        <v>0</v>
      </c>
      <c r="Q262" s="221">
        <v>0</v>
      </c>
      <c r="R262" s="221">
        <f>Q262*H262</f>
        <v>0</v>
      </c>
      <c r="S262" s="221">
        <v>0</v>
      </c>
      <c r="T262" s="222">
        <f>S262*H262</f>
        <v>0</v>
      </c>
      <c r="U262" s="34"/>
      <c r="V262" s="34"/>
      <c r="W262" s="34"/>
      <c r="X262" s="34"/>
      <c r="Y262" s="34"/>
      <c r="Z262" s="34"/>
      <c r="AA262" s="34"/>
      <c r="AB262" s="34"/>
      <c r="AC262" s="34"/>
      <c r="AD262" s="34"/>
      <c r="AE262" s="34"/>
      <c r="AR262" s="223" t="s">
        <v>196</v>
      </c>
      <c r="AT262" s="223" t="s">
        <v>192</v>
      </c>
      <c r="AU262" s="223" t="s">
        <v>76</v>
      </c>
      <c r="AY262" s="13" t="s">
        <v>197</v>
      </c>
      <c r="BE262" s="224">
        <f>IF(N262="základní",J262,0)</f>
        <v>0</v>
      </c>
      <c r="BF262" s="224">
        <f>IF(N262="snížená",J262,0)</f>
        <v>0</v>
      </c>
      <c r="BG262" s="224">
        <f>IF(N262="zákl. přenesená",J262,0)</f>
        <v>0</v>
      </c>
      <c r="BH262" s="224">
        <f>IF(N262="sníž. přenesená",J262,0)</f>
        <v>0</v>
      </c>
      <c r="BI262" s="224">
        <f>IF(N262="nulová",J262,0)</f>
        <v>0</v>
      </c>
      <c r="BJ262" s="13" t="s">
        <v>83</v>
      </c>
      <c r="BK262" s="224">
        <f>ROUND(I262*H262,2)</f>
        <v>0</v>
      </c>
      <c r="BL262" s="13" t="s">
        <v>196</v>
      </c>
      <c r="BM262" s="223" t="s">
        <v>1946</v>
      </c>
    </row>
    <row r="263" s="2" customFormat="1">
      <c r="A263" s="34"/>
      <c r="B263" s="35"/>
      <c r="C263" s="36"/>
      <c r="D263" s="225" t="s">
        <v>199</v>
      </c>
      <c r="E263" s="36"/>
      <c r="F263" s="226" t="s">
        <v>302</v>
      </c>
      <c r="G263" s="36"/>
      <c r="H263" s="36"/>
      <c r="I263" s="150"/>
      <c r="J263" s="36"/>
      <c r="K263" s="36"/>
      <c r="L263" s="40"/>
      <c r="M263" s="227"/>
      <c r="N263" s="228"/>
      <c r="O263" s="87"/>
      <c r="P263" s="87"/>
      <c r="Q263" s="87"/>
      <c r="R263" s="87"/>
      <c r="S263" s="87"/>
      <c r="T263" s="88"/>
      <c r="U263" s="34"/>
      <c r="V263" s="34"/>
      <c r="W263" s="34"/>
      <c r="X263" s="34"/>
      <c r="Y263" s="34"/>
      <c r="Z263" s="34"/>
      <c r="AA263" s="34"/>
      <c r="AB263" s="34"/>
      <c r="AC263" s="34"/>
      <c r="AD263" s="34"/>
      <c r="AE263" s="34"/>
      <c r="AT263" s="13" t="s">
        <v>199</v>
      </c>
      <c r="AU263" s="13" t="s">
        <v>76</v>
      </c>
    </row>
    <row r="264" s="2" customFormat="1">
      <c r="A264" s="34"/>
      <c r="B264" s="35"/>
      <c r="C264" s="36"/>
      <c r="D264" s="225" t="s">
        <v>340</v>
      </c>
      <c r="E264" s="36"/>
      <c r="F264" s="229" t="s">
        <v>765</v>
      </c>
      <c r="G264" s="36"/>
      <c r="H264" s="36"/>
      <c r="I264" s="150"/>
      <c r="J264" s="36"/>
      <c r="K264" s="36"/>
      <c r="L264" s="40"/>
      <c r="M264" s="227"/>
      <c r="N264" s="228"/>
      <c r="O264" s="87"/>
      <c r="P264" s="87"/>
      <c r="Q264" s="87"/>
      <c r="R264" s="87"/>
      <c r="S264" s="87"/>
      <c r="T264" s="88"/>
      <c r="U264" s="34"/>
      <c r="V264" s="34"/>
      <c r="W264" s="34"/>
      <c r="X264" s="34"/>
      <c r="Y264" s="34"/>
      <c r="Z264" s="34"/>
      <c r="AA264" s="34"/>
      <c r="AB264" s="34"/>
      <c r="AC264" s="34"/>
      <c r="AD264" s="34"/>
      <c r="AE264" s="34"/>
      <c r="AT264" s="13" t="s">
        <v>340</v>
      </c>
      <c r="AU264" s="13" t="s">
        <v>76</v>
      </c>
    </row>
    <row r="265" s="2" customFormat="1" ht="16.5" customHeight="1">
      <c r="A265" s="34"/>
      <c r="B265" s="35"/>
      <c r="C265" s="211" t="s">
        <v>508</v>
      </c>
      <c r="D265" s="211" t="s">
        <v>192</v>
      </c>
      <c r="E265" s="212" t="s">
        <v>1947</v>
      </c>
      <c r="F265" s="213" t="s">
        <v>1948</v>
      </c>
      <c r="G265" s="214" t="s">
        <v>300</v>
      </c>
      <c r="H265" s="215">
        <v>2</v>
      </c>
      <c r="I265" s="216"/>
      <c r="J265" s="217">
        <f>ROUND(I265*H265,2)</f>
        <v>0</v>
      </c>
      <c r="K265" s="218"/>
      <c r="L265" s="40"/>
      <c r="M265" s="219" t="s">
        <v>1</v>
      </c>
      <c r="N265" s="220" t="s">
        <v>41</v>
      </c>
      <c r="O265" s="87"/>
      <c r="P265" s="221">
        <f>O265*H265</f>
        <v>0</v>
      </c>
      <c r="Q265" s="221">
        <v>0</v>
      </c>
      <c r="R265" s="221">
        <f>Q265*H265</f>
        <v>0</v>
      </c>
      <c r="S265" s="221">
        <v>0</v>
      </c>
      <c r="T265" s="222">
        <f>S265*H265</f>
        <v>0</v>
      </c>
      <c r="U265" s="34"/>
      <c r="V265" s="34"/>
      <c r="W265" s="34"/>
      <c r="X265" s="34"/>
      <c r="Y265" s="34"/>
      <c r="Z265" s="34"/>
      <c r="AA265" s="34"/>
      <c r="AB265" s="34"/>
      <c r="AC265" s="34"/>
      <c r="AD265" s="34"/>
      <c r="AE265" s="34"/>
      <c r="AR265" s="223" t="s">
        <v>196</v>
      </c>
      <c r="AT265" s="223" t="s">
        <v>192</v>
      </c>
      <c r="AU265" s="223" t="s">
        <v>76</v>
      </c>
      <c r="AY265" s="13" t="s">
        <v>197</v>
      </c>
      <c r="BE265" s="224">
        <f>IF(N265="základní",J265,0)</f>
        <v>0</v>
      </c>
      <c r="BF265" s="224">
        <f>IF(N265="snížená",J265,0)</f>
        <v>0</v>
      </c>
      <c r="BG265" s="224">
        <f>IF(N265="zákl. přenesená",J265,0)</f>
        <v>0</v>
      </c>
      <c r="BH265" s="224">
        <f>IF(N265="sníž. přenesená",J265,0)</f>
        <v>0</v>
      </c>
      <c r="BI265" s="224">
        <f>IF(N265="nulová",J265,0)</f>
        <v>0</v>
      </c>
      <c r="BJ265" s="13" t="s">
        <v>83</v>
      </c>
      <c r="BK265" s="224">
        <f>ROUND(I265*H265,2)</f>
        <v>0</v>
      </c>
      <c r="BL265" s="13" t="s">
        <v>196</v>
      </c>
      <c r="BM265" s="223" t="s">
        <v>1949</v>
      </c>
    </row>
    <row r="266" s="2" customFormat="1">
      <c r="A266" s="34"/>
      <c r="B266" s="35"/>
      <c r="C266" s="36"/>
      <c r="D266" s="225" t="s">
        <v>199</v>
      </c>
      <c r="E266" s="36"/>
      <c r="F266" s="226" t="s">
        <v>1950</v>
      </c>
      <c r="G266" s="36"/>
      <c r="H266" s="36"/>
      <c r="I266" s="150"/>
      <c r="J266" s="36"/>
      <c r="K266" s="36"/>
      <c r="L266" s="40"/>
      <c r="M266" s="227"/>
      <c r="N266" s="228"/>
      <c r="O266" s="87"/>
      <c r="P266" s="87"/>
      <c r="Q266" s="87"/>
      <c r="R266" s="87"/>
      <c r="S266" s="87"/>
      <c r="T266" s="88"/>
      <c r="U266" s="34"/>
      <c r="V266" s="34"/>
      <c r="W266" s="34"/>
      <c r="X266" s="34"/>
      <c r="Y266" s="34"/>
      <c r="Z266" s="34"/>
      <c r="AA266" s="34"/>
      <c r="AB266" s="34"/>
      <c r="AC266" s="34"/>
      <c r="AD266" s="34"/>
      <c r="AE266" s="34"/>
      <c r="AT266" s="13" t="s">
        <v>199</v>
      </c>
      <c r="AU266" s="13" t="s">
        <v>76</v>
      </c>
    </row>
    <row r="267" s="2" customFormat="1">
      <c r="A267" s="34"/>
      <c r="B267" s="35"/>
      <c r="C267" s="36"/>
      <c r="D267" s="225" t="s">
        <v>340</v>
      </c>
      <c r="E267" s="36"/>
      <c r="F267" s="229" t="s">
        <v>765</v>
      </c>
      <c r="G267" s="36"/>
      <c r="H267" s="36"/>
      <c r="I267" s="150"/>
      <c r="J267" s="36"/>
      <c r="K267" s="36"/>
      <c r="L267" s="40"/>
      <c r="M267" s="227"/>
      <c r="N267" s="228"/>
      <c r="O267" s="87"/>
      <c r="P267" s="87"/>
      <c r="Q267" s="87"/>
      <c r="R267" s="87"/>
      <c r="S267" s="87"/>
      <c r="T267" s="88"/>
      <c r="U267" s="34"/>
      <c r="V267" s="34"/>
      <c r="W267" s="34"/>
      <c r="X267" s="34"/>
      <c r="Y267" s="34"/>
      <c r="Z267" s="34"/>
      <c r="AA267" s="34"/>
      <c r="AB267" s="34"/>
      <c r="AC267" s="34"/>
      <c r="AD267" s="34"/>
      <c r="AE267" s="34"/>
      <c r="AT267" s="13" t="s">
        <v>340</v>
      </c>
      <c r="AU267" s="13" t="s">
        <v>76</v>
      </c>
    </row>
    <row r="268" s="2" customFormat="1" ht="16.5" customHeight="1">
      <c r="A268" s="34"/>
      <c r="B268" s="35"/>
      <c r="C268" s="211" t="s">
        <v>515</v>
      </c>
      <c r="D268" s="211" t="s">
        <v>192</v>
      </c>
      <c r="E268" s="212" t="s">
        <v>1951</v>
      </c>
      <c r="F268" s="213" t="s">
        <v>1952</v>
      </c>
      <c r="G268" s="214" t="s">
        <v>195</v>
      </c>
      <c r="H268" s="215">
        <v>66</v>
      </c>
      <c r="I268" s="216"/>
      <c r="J268" s="217">
        <f>ROUND(I268*H268,2)</f>
        <v>0</v>
      </c>
      <c r="K268" s="218"/>
      <c r="L268" s="40"/>
      <c r="M268" s="219" t="s">
        <v>1</v>
      </c>
      <c r="N268" s="220" t="s">
        <v>41</v>
      </c>
      <c r="O268" s="87"/>
      <c r="P268" s="221">
        <f>O268*H268</f>
        <v>0</v>
      </c>
      <c r="Q268" s="221">
        <v>0</v>
      </c>
      <c r="R268" s="221">
        <f>Q268*H268</f>
        <v>0</v>
      </c>
      <c r="S268" s="221">
        <v>0</v>
      </c>
      <c r="T268" s="222">
        <f>S268*H268</f>
        <v>0</v>
      </c>
      <c r="U268" s="34"/>
      <c r="V268" s="34"/>
      <c r="W268" s="34"/>
      <c r="X268" s="34"/>
      <c r="Y268" s="34"/>
      <c r="Z268" s="34"/>
      <c r="AA268" s="34"/>
      <c r="AB268" s="34"/>
      <c r="AC268" s="34"/>
      <c r="AD268" s="34"/>
      <c r="AE268" s="34"/>
      <c r="AR268" s="223" t="s">
        <v>196</v>
      </c>
      <c r="AT268" s="223" t="s">
        <v>192</v>
      </c>
      <c r="AU268" s="223" t="s">
        <v>76</v>
      </c>
      <c r="AY268" s="13" t="s">
        <v>197</v>
      </c>
      <c r="BE268" s="224">
        <f>IF(N268="základní",J268,0)</f>
        <v>0</v>
      </c>
      <c r="BF268" s="224">
        <f>IF(N268="snížená",J268,0)</f>
        <v>0</v>
      </c>
      <c r="BG268" s="224">
        <f>IF(N268="zákl. přenesená",J268,0)</f>
        <v>0</v>
      </c>
      <c r="BH268" s="224">
        <f>IF(N268="sníž. přenesená",J268,0)</f>
        <v>0</v>
      </c>
      <c r="BI268" s="224">
        <f>IF(N268="nulová",J268,0)</f>
        <v>0</v>
      </c>
      <c r="BJ268" s="13" t="s">
        <v>83</v>
      </c>
      <c r="BK268" s="224">
        <f>ROUND(I268*H268,2)</f>
        <v>0</v>
      </c>
      <c r="BL268" s="13" t="s">
        <v>196</v>
      </c>
      <c r="BM268" s="223" t="s">
        <v>1953</v>
      </c>
    </row>
    <row r="269" s="2" customFormat="1">
      <c r="A269" s="34"/>
      <c r="B269" s="35"/>
      <c r="C269" s="36"/>
      <c r="D269" s="225" t="s">
        <v>199</v>
      </c>
      <c r="E269" s="36"/>
      <c r="F269" s="226" t="s">
        <v>1954</v>
      </c>
      <c r="G269" s="36"/>
      <c r="H269" s="36"/>
      <c r="I269" s="150"/>
      <c r="J269" s="36"/>
      <c r="K269" s="36"/>
      <c r="L269" s="40"/>
      <c r="M269" s="227"/>
      <c r="N269" s="228"/>
      <c r="O269" s="87"/>
      <c r="P269" s="87"/>
      <c r="Q269" s="87"/>
      <c r="R269" s="87"/>
      <c r="S269" s="87"/>
      <c r="T269" s="88"/>
      <c r="U269" s="34"/>
      <c r="V269" s="34"/>
      <c r="W269" s="34"/>
      <c r="X269" s="34"/>
      <c r="Y269" s="34"/>
      <c r="Z269" s="34"/>
      <c r="AA269" s="34"/>
      <c r="AB269" s="34"/>
      <c r="AC269" s="34"/>
      <c r="AD269" s="34"/>
      <c r="AE269" s="34"/>
      <c r="AT269" s="13" t="s">
        <v>199</v>
      </c>
      <c r="AU269" s="13" t="s">
        <v>76</v>
      </c>
    </row>
    <row r="270" s="2" customFormat="1">
      <c r="A270" s="34"/>
      <c r="B270" s="35"/>
      <c r="C270" s="36"/>
      <c r="D270" s="225" t="s">
        <v>340</v>
      </c>
      <c r="E270" s="36"/>
      <c r="F270" s="229" t="s">
        <v>770</v>
      </c>
      <c r="G270" s="36"/>
      <c r="H270" s="36"/>
      <c r="I270" s="150"/>
      <c r="J270" s="36"/>
      <c r="K270" s="36"/>
      <c r="L270" s="40"/>
      <c r="M270" s="227"/>
      <c r="N270" s="228"/>
      <c r="O270" s="87"/>
      <c r="P270" s="87"/>
      <c r="Q270" s="87"/>
      <c r="R270" s="87"/>
      <c r="S270" s="87"/>
      <c r="T270" s="88"/>
      <c r="U270" s="34"/>
      <c r="V270" s="34"/>
      <c r="W270" s="34"/>
      <c r="X270" s="34"/>
      <c r="Y270" s="34"/>
      <c r="Z270" s="34"/>
      <c r="AA270" s="34"/>
      <c r="AB270" s="34"/>
      <c r="AC270" s="34"/>
      <c r="AD270" s="34"/>
      <c r="AE270" s="34"/>
      <c r="AT270" s="13" t="s">
        <v>340</v>
      </c>
      <c r="AU270" s="13" t="s">
        <v>76</v>
      </c>
    </row>
    <row r="271" s="10" customFormat="1">
      <c r="A271" s="10"/>
      <c r="B271" s="230"/>
      <c r="C271" s="231"/>
      <c r="D271" s="225" t="s">
        <v>203</v>
      </c>
      <c r="E271" s="232" t="s">
        <v>1</v>
      </c>
      <c r="F271" s="233" t="s">
        <v>1955</v>
      </c>
      <c r="G271" s="231"/>
      <c r="H271" s="234">
        <v>8</v>
      </c>
      <c r="I271" s="235"/>
      <c r="J271" s="231"/>
      <c r="K271" s="231"/>
      <c r="L271" s="236"/>
      <c r="M271" s="237"/>
      <c r="N271" s="238"/>
      <c r="O271" s="238"/>
      <c r="P271" s="238"/>
      <c r="Q271" s="238"/>
      <c r="R271" s="238"/>
      <c r="S271" s="238"/>
      <c r="T271" s="239"/>
      <c r="U271" s="10"/>
      <c r="V271" s="10"/>
      <c r="W271" s="10"/>
      <c r="X271" s="10"/>
      <c r="Y271" s="10"/>
      <c r="Z271" s="10"/>
      <c r="AA271" s="10"/>
      <c r="AB271" s="10"/>
      <c r="AC271" s="10"/>
      <c r="AD271" s="10"/>
      <c r="AE271" s="10"/>
      <c r="AT271" s="240" t="s">
        <v>203</v>
      </c>
      <c r="AU271" s="240" t="s">
        <v>76</v>
      </c>
      <c r="AV271" s="10" t="s">
        <v>85</v>
      </c>
      <c r="AW271" s="10" t="s">
        <v>32</v>
      </c>
      <c r="AX271" s="10" t="s">
        <v>76</v>
      </c>
      <c r="AY271" s="240" t="s">
        <v>197</v>
      </c>
    </row>
    <row r="272" s="10" customFormat="1">
      <c r="A272" s="10"/>
      <c r="B272" s="230"/>
      <c r="C272" s="231"/>
      <c r="D272" s="225" t="s">
        <v>203</v>
      </c>
      <c r="E272" s="232" t="s">
        <v>1</v>
      </c>
      <c r="F272" s="233" t="s">
        <v>1956</v>
      </c>
      <c r="G272" s="231"/>
      <c r="H272" s="234">
        <v>50.399999999999999</v>
      </c>
      <c r="I272" s="235"/>
      <c r="J272" s="231"/>
      <c r="K272" s="231"/>
      <c r="L272" s="236"/>
      <c r="M272" s="237"/>
      <c r="N272" s="238"/>
      <c r="O272" s="238"/>
      <c r="P272" s="238"/>
      <c r="Q272" s="238"/>
      <c r="R272" s="238"/>
      <c r="S272" s="238"/>
      <c r="T272" s="239"/>
      <c r="U272" s="10"/>
      <c r="V272" s="10"/>
      <c r="W272" s="10"/>
      <c r="X272" s="10"/>
      <c r="Y272" s="10"/>
      <c r="Z272" s="10"/>
      <c r="AA272" s="10"/>
      <c r="AB272" s="10"/>
      <c r="AC272" s="10"/>
      <c r="AD272" s="10"/>
      <c r="AE272" s="10"/>
      <c r="AT272" s="240" t="s">
        <v>203</v>
      </c>
      <c r="AU272" s="240" t="s">
        <v>76</v>
      </c>
      <c r="AV272" s="10" t="s">
        <v>85</v>
      </c>
      <c r="AW272" s="10" t="s">
        <v>32</v>
      </c>
      <c r="AX272" s="10" t="s">
        <v>76</v>
      </c>
      <c r="AY272" s="240" t="s">
        <v>197</v>
      </c>
    </row>
    <row r="273" s="10" customFormat="1">
      <c r="A273" s="10"/>
      <c r="B273" s="230"/>
      <c r="C273" s="231"/>
      <c r="D273" s="225" t="s">
        <v>203</v>
      </c>
      <c r="E273" s="232" t="s">
        <v>1</v>
      </c>
      <c r="F273" s="233" t="s">
        <v>1957</v>
      </c>
      <c r="G273" s="231"/>
      <c r="H273" s="234">
        <v>7.5999999999999996</v>
      </c>
      <c r="I273" s="235"/>
      <c r="J273" s="231"/>
      <c r="K273" s="231"/>
      <c r="L273" s="236"/>
      <c r="M273" s="237"/>
      <c r="N273" s="238"/>
      <c r="O273" s="238"/>
      <c r="P273" s="238"/>
      <c r="Q273" s="238"/>
      <c r="R273" s="238"/>
      <c r="S273" s="238"/>
      <c r="T273" s="239"/>
      <c r="U273" s="10"/>
      <c r="V273" s="10"/>
      <c r="W273" s="10"/>
      <c r="X273" s="10"/>
      <c r="Y273" s="10"/>
      <c r="Z273" s="10"/>
      <c r="AA273" s="10"/>
      <c r="AB273" s="10"/>
      <c r="AC273" s="10"/>
      <c r="AD273" s="10"/>
      <c r="AE273" s="10"/>
      <c r="AT273" s="240" t="s">
        <v>203</v>
      </c>
      <c r="AU273" s="240" t="s">
        <v>76</v>
      </c>
      <c r="AV273" s="10" t="s">
        <v>85</v>
      </c>
      <c r="AW273" s="10" t="s">
        <v>32</v>
      </c>
      <c r="AX273" s="10" t="s">
        <v>76</v>
      </c>
      <c r="AY273" s="240" t="s">
        <v>197</v>
      </c>
    </row>
    <row r="274" s="11" customFormat="1">
      <c r="A274" s="11"/>
      <c r="B274" s="241"/>
      <c r="C274" s="242"/>
      <c r="D274" s="225" t="s">
        <v>203</v>
      </c>
      <c r="E274" s="243" t="s">
        <v>1</v>
      </c>
      <c r="F274" s="244" t="s">
        <v>206</v>
      </c>
      <c r="G274" s="242"/>
      <c r="H274" s="245">
        <v>66</v>
      </c>
      <c r="I274" s="246"/>
      <c r="J274" s="242"/>
      <c r="K274" s="242"/>
      <c r="L274" s="247"/>
      <c r="M274" s="248"/>
      <c r="N274" s="249"/>
      <c r="O274" s="249"/>
      <c r="P274" s="249"/>
      <c r="Q274" s="249"/>
      <c r="R274" s="249"/>
      <c r="S274" s="249"/>
      <c r="T274" s="250"/>
      <c r="U274" s="11"/>
      <c r="V274" s="11"/>
      <c r="W274" s="11"/>
      <c r="X274" s="11"/>
      <c r="Y274" s="11"/>
      <c r="Z274" s="11"/>
      <c r="AA274" s="11"/>
      <c r="AB274" s="11"/>
      <c r="AC274" s="11"/>
      <c r="AD274" s="11"/>
      <c r="AE274" s="11"/>
      <c r="AT274" s="251" t="s">
        <v>203</v>
      </c>
      <c r="AU274" s="251" t="s">
        <v>76</v>
      </c>
      <c r="AV274" s="11" t="s">
        <v>196</v>
      </c>
      <c r="AW274" s="11" t="s">
        <v>32</v>
      </c>
      <c r="AX274" s="11" t="s">
        <v>83</v>
      </c>
      <c r="AY274" s="251" t="s">
        <v>197</v>
      </c>
    </row>
    <row r="275" s="2" customFormat="1" ht="16.5" customHeight="1">
      <c r="A275" s="34"/>
      <c r="B275" s="35"/>
      <c r="C275" s="211" t="s">
        <v>520</v>
      </c>
      <c r="D275" s="211" t="s">
        <v>192</v>
      </c>
      <c r="E275" s="212" t="s">
        <v>287</v>
      </c>
      <c r="F275" s="213" t="s">
        <v>288</v>
      </c>
      <c r="G275" s="214" t="s">
        <v>209</v>
      </c>
      <c r="H275" s="215">
        <v>40</v>
      </c>
      <c r="I275" s="216"/>
      <c r="J275" s="217">
        <f>ROUND(I275*H275,2)</f>
        <v>0</v>
      </c>
      <c r="K275" s="218"/>
      <c r="L275" s="40"/>
      <c r="M275" s="219" t="s">
        <v>1</v>
      </c>
      <c r="N275" s="220" t="s">
        <v>41</v>
      </c>
      <c r="O275" s="87"/>
      <c r="P275" s="221">
        <f>O275*H275</f>
        <v>0</v>
      </c>
      <c r="Q275" s="221">
        <v>0</v>
      </c>
      <c r="R275" s="221">
        <f>Q275*H275</f>
        <v>0</v>
      </c>
      <c r="S275" s="221">
        <v>0</v>
      </c>
      <c r="T275" s="222">
        <f>S275*H275</f>
        <v>0</v>
      </c>
      <c r="U275" s="34"/>
      <c r="V275" s="34"/>
      <c r="W275" s="34"/>
      <c r="X275" s="34"/>
      <c r="Y275" s="34"/>
      <c r="Z275" s="34"/>
      <c r="AA275" s="34"/>
      <c r="AB275" s="34"/>
      <c r="AC275" s="34"/>
      <c r="AD275" s="34"/>
      <c r="AE275" s="34"/>
      <c r="AR275" s="223" t="s">
        <v>196</v>
      </c>
      <c r="AT275" s="223" t="s">
        <v>192</v>
      </c>
      <c r="AU275" s="223" t="s">
        <v>76</v>
      </c>
      <c r="AY275" s="13" t="s">
        <v>197</v>
      </c>
      <c r="BE275" s="224">
        <f>IF(N275="základní",J275,0)</f>
        <v>0</v>
      </c>
      <c r="BF275" s="224">
        <f>IF(N275="snížená",J275,0)</f>
        <v>0</v>
      </c>
      <c r="BG275" s="224">
        <f>IF(N275="zákl. přenesená",J275,0)</f>
        <v>0</v>
      </c>
      <c r="BH275" s="224">
        <f>IF(N275="sníž. přenesená",J275,0)</f>
        <v>0</v>
      </c>
      <c r="BI275" s="224">
        <f>IF(N275="nulová",J275,0)</f>
        <v>0</v>
      </c>
      <c r="BJ275" s="13" t="s">
        <v>83</v>
      </c>
      <c r="BK275" s="224">
        <f>ROUND(I275*H275,2)</f>
        <v>0</v>
      </c>
      <c r="BL275" s="13" t="s">
        <v>196</v>
      </c>
      <c r="BM275" s="223" t="s">
        <v>1958</v>
      </c>
    </row>
    <row r="276" s="2" customFormat="1">
      <c r="A276" s="34"/>
      <c r="B276" s="35"/>
      <c r="C276" s="36"/>
      <c r="D276" s="225" t="s">
        <v>199</v>
      </c>
      <c r="E276" s="36"/>
      <c r="F276" s="226" t="s">
        <v>290</v>
      </c>
      <c r="G276" s="36"/>
      <c r="H276" s="36"/>
      <c r="I276" s="150"/>
      <c r="J276" s="36"/>
      <c r="K276" s="36"/>
      <c r="L276" s="40"/>
      <c r="M276" s="227"/>
      <c r="N276" s="228"/>
      <c r="O276" s="87"/>
      <c r="P276" s="87"/>
      <c r="Q276" s="87"/>
      <c r="R276" s="87"/>
      <c r="S276" s="87"/>
      <c r="T276" s="88"/>
      <c r="U276" s="34"/>
      <c r="V276" s="34"/>
      <c r="W276" s="34"/>
      <c r="X276" s="34"/>
      <c r="Y276" s="34"/>
      <c r="Z276" s="34"/>
      <c r="AA276" s="34"/>
      <c r="AB276" s="34"/>
      <c r="AC276" s="34"/>
      <c r="AD276" s="34"/>
      <c r="AE276" s="34"/>
      <c r="AT276" s="13" t="s">
        <v>199</v>
      </c>
      <c r="AU276" s="13" t="s">
        <v>76</v>
      </c>
    </row>
    <row r="277" s="2" customFormat="1">
      <c r="A277" s="34"/>
      <c r="B277" s="35"/>
      <c r="C277" s="36"/>
      <c r="D277" s="225" t="s">
        <v>340</v>
      </c>
      <c r="E277" s="36"/>
      <c r="F277" s="229" t="s">
        <v>753</v>
      </c>
      <c r="G277" s="36"/>
      <c r="H277" s="36"/>
      <c r="I277" s="150"/>
      <c r="J277" s="36"/>
      <c r="K277" s="36"/>
      <c r="L277" s="40"/>
      <c r="M277" s="227"/>
      <c r="N277" s="228"/>
      <c r="O277" s="87"/>
      <c r="P277" s="87"/>
      <c r="Q277" s="87"/>
      <c r="R277" s="87"/>
      <c r="S277" s="87"/>
      <c r="T277" s="88"/>
      <c r="U277" s="34"/>
      <c r="V277" s="34"/>
      <c r="W277" s="34"/>
      <c r="X277" s="34"/>
      <c r="Y277" s="34"/>
      <c r="Z277" s="34"/>
      <c r="AA277" s="34"/>
      <c r="AB277" s="34"/>
      <c r="AC277" s="34"/>
      <c r="AD277" s="34"/>
      <c r="AE277" s="34"/>
      <c r="AT277" s="13" t="s">
        <v>340</v>
      </c>
      <c r="AU277" s="13" t="s">
        <v>76</v>
      </c>
    </row>
    <row r="278" s="2" customFormat="1" ht="16.5" customHeight="1">
      <c r="A278" s="34"/>
      <c r="B278" s="35"/>
      <c r="C278" s="211" t="s">
        <v>527</v>
      </c>
      <c r="D278" s="211" t="s">
        <v>192</v>
      </c>
      <c r="E278" s="212" t="s">
        <v>293</v>
      </c>
      <c r="F278" s="213" t="s">
        <v>294</v>
      </c>
      <c r="G278" s="214" t="s">
        <v>209</v>
      </c>
      <c r="H278" s="215">
        <v>20</v>
      </c>
      <c r="I278" s="216"/>
      <c r="J278" s="217">
        <f>ROUND(I278*H278,2)</f>
        <v>0</v>
      </c>
      <c r="K278" s="218"/>
      <c r="L278" s="40"/>
      <c r="M278" s="219" t="s">
        <v>1</v>
      </c>
      <c r="N278" s="220" t="s">
        <v>41</v>
      </c>
      <c r="O278" s="87"/>
      <c r="P278" s="221">
        <f>O278*H278</f>
        <v>0</v>
      </c>
      <c r="Q278" s="221">
        <v>0</v>
      </c>
      <c r="R278" s="221">
        <f>Q278*H278</f>
        <v>0</v>
      </c>
      <c r="S278" s="221">
        <v>0</v>
      </c>
      <c r="T278" s="222">
        <f>S278*H278</f>
        <v>0</v>
      </c>
      <c r="U278" s="34"/>
      <c r="V278" s="34"/>
      <c r="W278" s="34"/>
      <c r="X278" s="34"/>
      <c r="Y278" s="34"/>
      <c r="Z278" s="34"/>
      <c r="AA278" s="34"/>
      <c r="AB278" s="34"/>
      <c r="AC278" s="34"/>
      <c r="AD278" s="34"/>
      <c r="AE278" s="34"/>
      <c r="AR278" s="223" t="s">
        <v>196</v>
      </c>
      <c r="AT278" s="223" t="s">
        <v>192</v>
      </c>
      <c r="AU278" s="223" t="s">
        <v>76</v>
      </c>
      <c r="AY278" s="13" t="s">
        <v>197</v>
      </c>
      <c r="BE278" s="224">
        <f>IF(N278="základní",J278,0)</f>
        <v>0</v>
      </c>
      <c r="BF278" s="224">
        <f>IF(N278="snížená",J278,0)</f>
        <v>0</v>
      </c>
      <c r="BG278" s="224">
        <f>IF(N278="zákl. přenesená",J278,0)</f>
        <v>0</v>
      </c>
      <c r="BH278" s="224">
        <f>IF(N278="sníž. přenesená",J278,0)</f>
        <v>0</v>
      </c>
      <c r="BI278" s="224">
        <f>IF(N278="nulová",J278,0)</f>
        <v>0</v>
      </c>
      <c r="BJ278" s="13" t="s">
        <v>83</v>
      </c>
      <c r="BK278" s="224">
        <f>ROUND(I278*H278,2)</f>
        <v>0</v>
      </c>
      <c r="BL278" s="13" t="s">
        <v>196</v>
      </c>
      <c r="BM278" s="223" t="s">
        <v>1959</v>
      </c>
    </row>
    <row r="279" s="2" customFormat="1">
      <c r="A279" s="34"/>
      <c r="B279" s="35"/>
      <c r="C279" s="36"/>
      <c r="D279" s="225" t="s">
        <v>199</v>
      </c>
      <c r="E279" s="36"/>
      <c r="F279" s="226" t="s">
        <v>296</v>
      </c>
      <c r="G279" s="36"/>
      <c r="H279" s="36"/>
      <c r="I279" s="150"/>
      <c r="J279" s="36"/>
      <c r="K279" s="36"/>
      <c r="L279" s="40"/>
      <c r="M279" s="227"/>
      <c r="N279" s="228"/>
      <c r="O279" s="87"/>
      <c r="P279" s="87"/>
      <c r="Q279" s="87"/>
      <c r="R279" s="87"/>
      <c r="S279" s="87"/>
      <c r="T279" s="88"/>
      <c r="U279" s="34"/>
      <c r="V279" s="34"/>
      <c r="W279" s="34"/>
      <c r="X279" s="34"/>
      <c r="Y279" s="34"/>
      <c r="Z279" s="34"/>
      <c r="AA279" s="34"/>
      <c r="AB279" s="34"/>
      <c r="AC279" s="34"/>
      <c r="AD279" s="34"/>
      <c r="AE279" s="34"/>
      <c r="AT279" s="13" t="s">
        <v>199</v>
      </c>
      <c r="AU279" s="13" t="s">
        <v>76</v>
      </c>
    </row>
    <row r="280" s="2" customFormat="1">
      <c r="A280" s="34"/>
      <c r="B280" s="35"/>
      <c r="C280" s="36"/>
      <c r="D280" s="225" t="s">
        <v>340</v>
      </c>
      <c r="E280" s="36"/>
      <c r="F280" s="229" t="s">
        <v>753</v>
      </c>
      <c r="G280" s="36"/>
      <c r="H280" s="36"/>
      <c r="I280" s="150"/>
      <c r="J280" s="36"/>
      <c r="K280" s="36"/>
      <c r="L280" s="40"/>
      <c r="M280" s="227"/>
      <c r="N280" s="228"/>
      <c r="O280" s="87"/>
      <c r="P280" s="87"/>
      <c r="Q280" s="87"/>
      <c r="R280" s="87"/>
      <c r="S280" s="87"/>
      <c r="T280" s="88"/>
      <c r="U280" s="34"/>
      <c r="V280" s="34"/>
      <c r="W280" s="34"/>
      <c r="X280" s="34"/>
      <c r="Y280" s="34"/>
      <c r="Z280" s="34"/>
      <c r="AA280" s="34"/>
      <c r="AB280" s="34"/>
      <c r="AC280" s="34"/>
      <c r="AD280" s="34"/>
      <c r="AE280" s="34"/>
      <c r="AT280" s="13" t="s">
        <v>340</v>
      </c>
      <c r="AU280" s="13" t="s">
        <v>76</v>
      </c>
    </row>
    <row r="281" s="2" customFormat="1" ht="16.5" customHeight="1">
      <c r="A281" s="34"/>
      <c r="B281" s="35"/>
      <c r="C281" s="252" t="s">
        <v>533</v>
      </c>
      <c r="D281" s="252" t="s">
        <v>237</v>
      </c>
      <c r="E281" s="253" t="s">
        <v>1960</v>
      </c>
      <c r="F281" s="254" t="s">
        <v>1961</v>
      </c>
      <c r="G281" s="255" t="s">
        <v>209</v>
      </c>
      <c r="H281" s="256">
        <v>8</v>
      </c>
      <c r="I281" s="257"/>
      <c r="J281" s="258">
        <f>ROUND(I281*H281,2)</f>
        <v>0</v>
      </c>
      <c r="K281" s="259"/>
      <c r="L281" s="260"/>
      <c r="M281" s="261" t="s">
        <v>1</v>
      </c>
      <c r="N281" s="262" t="s">
        <v>41</v>
      </c>
      <c r="O281" s="87"/>
      <c r="P281" s="221">
        <f>O281*H281</f>
        <v>0</v>
      </c>
      <c r="Q281" s="221">
        <v>0.00052999999999999998</v>
      </c>
      <c r="R281" s="221">
        <f>Q281*H281</f>
        <v>0.0042399999999999998</v>
      </c>
      <c r="S281" s="221">
        <v>0</v>
      </c>
      <c r="T281" s="222">
        <f>S281*H281</f>
        <v>0</v>
      </c>
      <c r="U281" s="34"/>
      <c r="V281" s="34"/>
      <c r="W281" s="34"/>
      <c r="X281" s="34"/>
      <c r="Y281" s="34"/>
      <c r="Z281" s="34"/>
      <c r="AA281" s="34"/>
      <c r="AB281" s="34"/>
      <c r="AC281" s="34"/>
      <c r="AD281" s="34"/>
      <c r="AE281" s="34"/>
      <c r="AR281" s="223" t="s">
        <v>243</v>
      </c>
      <c r="AT281" s="223" t="s">
        <v>237</v>
      </c>
      <c r="AU281" s="223" t="s">
        <v>76</v>
      </c>
      <c r="AY281" s="13" t="s">
        <v>197</v>
      </c>
      <c r="BE281" s="224">
        <f>IF(N281="základní",J281,0)</f>
        <v>0</v>
      </c>
      <c r="BF281" s="224">
        <f>IF(N281="snížená",J281,0)</f>
        <v>0</v>
      </c>
      <c r="BG281" s="224">
        <f>IF(N281="zákl. přenesená",J281,0)</f>
        <v>0</v>
      </c>
      <c r="BH281" s="224">
        <f>IF(N281="sníž. přenesená",J281,0)</f>
        <v>0</v>
      </c>
      <c r="BI281" s="224">
        <f>IF(N281="nulová",J281,0)</f>
        <v>0</v>
      </c>
      <c r="BJ281" s="13" t="s">
        <v>83</v>
      </c>
      <c r="BK281" s="224">
        <f>ROUND(I281*H281,2)</f>
        <v>0</v>
      </c>
      <c r="BL281" s="13" t="s">
        <v>196</v>
      </c>
      <c r="BM281" s="223" t="s">
        <v>1962</v>
      </c>
    </row>
    <row r="282" s="2" customFormat="1">
      <c r="A282" s="34"/>
      <c r="B282" s="35"/>
      <c r="C282" s="36"/>
      <c r="D282" s="225" t="s">
        <v>199</v>
      </c>
      <c r="E282" s="36"/>
      <c r="F282" s="226" t="s">
        <v>1961</v>
      </c>
      <c r="G282" s="36"/>
      <c r="H282" s="36"/>
      <c r="I282" s="150"/>
      <c r="J282" s="36"/>
      <c r="K282" s="36"/>
      <c r="L282" s="40"/>
      <c r="M282" s="227"/>
      <c r="N282" s="228"/>
      <c r="O282" s="87"/>
      <c r="P282" s="87"/>
      <c r="Q282" s="87"/>
      <c r="R282" s="87"/>
      <c r="S282" s="87"/>
      <c r="T282" s="88"/>
      <c r="U282" s="34"/>
      <c r="V282" s="34"/>
      <c r="W282" s="34"/>
      <c r="X282" s="34"/>
      <c r="Y282" s="34"/>
      <c r="Z282" s="34"/>
      <c r="AA282" s="34"/>
      <c r="AB282" s="34"/>
      <c r="AC282" s="34"/>
      <c r="AD282" s="34"/>
      <c r="AE282" s="34"/>
      <c r="AT282" s="13" t="s">
        <v>199</v>
      </c>
      <c r="AU282" s="13" t="s">
        <v>76</v>
      </c>
    </row>
    <row r="283" s="2" customFormat="1" ht="16.5" customHeight="1">
      <c r="A283" s="34"/>
      <c r="B283" s="35"/>
      <c r="C283" s="211" t="s">
        <v>540</v>
      </c>
      <c r="D283" s="211" t="s">
        <v>192</v>
      </c>
      <c r="E283" s="212" t="s">
        <v>427</v>
      </c>
      <c r="F283" s="213" t="s">
        <v>428</v>
      </c>
      <c r="G283" s="214" t="s">
        <v>429</v>
      </c>
      <c r="H283" s="215">
        <v>0.02</v>
      </c>
      <c r="I283" s="216"/>
      <c r="J283" s="217">
        <f>ROUND(I283*H283,2)</f>
        <v>0</v>
      </c>
      <c r="K283" s="218"/>
      <c r="L283" s="40"/>
      <c r="M283" s="219" t="s">
        <v>1</v>
      </c>
      <c r="N283" s="220" t="s">
        <v>41</v>
      </c>
      <c r="O283" s="87"/>
      <c r="P283" s="221">
        <f>O283*H283</f>
        <v>0</v>
      </c>
      <c r="Q283" s="221">
        <v>0</v>
      </c>
      <c r="R283" s="221">
        <f>Q283*H283</f>
        <v>0</v>
      </c>
      <c r="S283" s="221">
        <v>0</v>
      </c>
      <c r="T283" s="222">
        <f>S283*H283</f>
        <v>0</v>
      </c>
      <c r="U283" s="34"/>
      <c r="V283" s="34"/>
      <c r="W283" s="34"/>
      <c r="X283" s="34"/>
      <c r="Y283" s="34"/>
      <c r="Z283" s="34"/>
      <c r="AA283" s="34"/>
      <c r="AB283" s="34"/>
      <c r="AC283" s="34"/>
      <c r="AD283" s="34"/>
      <c r="AE283" s="34"/>
      <c r="AR283" s="223" t="s">
        <v>196</v>
      </c>
      <c r="AT283" s="223" t="s">
        <v>192</v>
      </c>
      <c r="AU283" s="223" t="s">
        <v>76</v>
      </c>
      <c r="AY283" s="13" t="s">
        <v>197</v>
      </c>
      <c r="BE283" s="224">
        <f>IF(N283="základní",J283,0)</f>
        <v>0</v>
      </c>
      <c r="BF283" s="224">
        <f>IF(N283="snížená",J283,0)</f>
        <v>0</v>
      </c>
      <c r="BG283" s="224">
        <f>IF(N283="zákl. přenesená",J283,0)</f>
        <v>0</v>
      </c>
      <c r="BH283" s="224">
        <f>IF(N283="sníž. přenesená",J283,0)</f>
        <v>0</v>
      </c>
      <c r="BI283" s="224">
        <f>IF(N283="nulová",J283,0)</f>
        <v>0</v>
      </c>
      <c r="BJ283" s="13" t="s">
        <v>83</v>
      </c>
      <c r="BK283" s="224">
        <f>ROUND(I283*H283,2)</f>
        <v>0</v>
      </c>
      <c r="BL283" s="13" t="s">
        <v>196</v>
      </c>
      <c r="BM283" s="223" t="s">
        <v>1963</v>
      </c>
    </row>
    <row r="284" s="2" customFormat="1">
      <c r="A284" s="34"/>
      <c r="B284" s="35"/>
      <c r="C284" s="36"/>
      <c r="D284" s="225" t="s">
        <v>199</v>
      </c>
      <c r="E284" s="36"/>
      <c r="F284" s="226" t="s">
        <v>431</v>
      </c>
      <c r="G284" s="36"/>
      <c r="H284" s="36"/>
      <c r="I284" s="150"/>
      <c r="J284" s="36"/>
      <c r="K284" s="36"/>
      <c r="L284" s="40"/>
      <c r="M284" s="227"/>
      <c r="N284" s="228"/>
      <c r="O284" s="87"/>
      <c r="P284" s="87"/>
      <c r="Q284" s="87"/>
      <c r="R284" s="87"/>
      <c r="S284" s="87"/>
      <c r="T284" s="88"/>
      <c r="U284" s="34"/>
      <c r="V284" s="34"/>
      <c r="W284" s="34"/>
      <c r="X284" s="34"/>
      <c r="Y284" s="34"/>
      <c r="Z284" s="34"/>
      <c r="AA284" s="34"/>
      <c r="AB284" s="34"/>
      <c r="AC284" s="34"/>
      <c r="AD284" s="34"/>
      <c r="AE284" s="34"/>
      <c r="AT284" s="13" t="s">
        <v>199</v>
      </c>
      <c r="AU284" s="13" t="s">
        <v>76</v>
      </c>
    </row>
    <row r="285" s="2" customFormat="1">
      <c r="A285" s="34"/>
      <c r="B285" s="35"/>
      <c r="C285" s="36"/>
      <c r="D285" s="225" t="s">
        <v>340</v>
      </c>
      <c r="E285" s="36"/>
      <c r="F285" s="229" t="s">
        <v>432</v>
      </c>
      <c r="G285" s="36"/>
      <c r="H285" s="36"/>
      <c r="I285" s="150"/>
      <c r="J285" s="36"/>
      <c r="K285" s="36"/>
      <c r="L285" s="40"/>
      <c r="M285" s="227"/>
      <c r="N285" s="228"/>
      <c r="O285" s="87"/>
      <c r="P285" s="87"/>
      <c r="Q285" s="87"/>
      <c r="R285" s="87"/>
      <c r="S285" s="87"/>
      <c r="T285" s="88"/>
      <c r="U285" s="34"/>
      <c r="V285" s="34"/>
      <c r="W285" s="34"/>
      <c r="X285" s="34"/>
      <c r="Y285" s="34"/>
      <c r="Z285" s="34"/>
      <c r="AA285" s="34"/>
      <c r="AB285" s="34"/>
      <c r="AC285" s="34"/>
      <c r="AD285" s="34"/>
      <c r="AE285" s="34"/>
      <c r="AT285" s="13" t="s">
        <v>340</v>
      </c>
      <c r="AU285" s="13" t="s">
        <v>76</v>
      </c>
    </row>
    <row r="286" s="2" customFormat="1" ht="16.5" customHeight="1">
      <c r="A286" s="34"/>
      <c r="B286" s="35"/>
      <c r="C286" s="211" t="s">
        <v>546</v>
      </c>
      <c r="D286" s="211" t="s">
        <v>192</v>
      </c>
      <c r="E286" s="212" t="s">
        <v>920</v>
      </c>
      <c r="F286" s="213" t="s">
        <v>921</v>
      </c>
      <c r="G286" s="214" t="s">
        <v>429</v>
      </c>
      <c r="H286" s="215">
        <v>0.040000000000000001</v>
      </c>
      <c r="I286" s="216"/>
      <c r="J286" s="217">
        <f>ROUND(I286*H286,2)</f>
        <v>0</v>
      </c>
      <c r="K286" s="218"/>
      <c r="L286" s="40"/>
      <c r="M286" s="219" t="s">
        <v>1</v>
      </c>
      <c r="N286" s="220" t="s">
        <v>41</v>
      </c>
      <c r="O286" s="87"/>
      <c r="P286" s="221">
        <f>O286*H286</f>
        <v>0</v>
      </c>
      <c r="Q286" s="221">
        <v>0</v>
      </c>
      <c r="R286" s="221">
        <f>Q286*H286</f>
        <v>0</v>
      </c>
      <c r="S286" s="221">
        <v>0</v>
      </c>
      <c r="T286" s="222">
        <f>S286*H286</f>
        <v>0</v>
      </c>
      <c r="U286" s="34"/>
      <c r="V286" s="34"/>
      <c r="W286" s="34"/>
      <c r="X286" s="34"/>
      <c r="Y286" s="34"/>
      <c r="Z286" s="34"/>
      <c r="AA286" s="34"/>
      <c r="AB286" s="34"/>
      <c r="AC286" s="34"/>
      <c r="AD286" s="34"/>
      <c r="AE286" s="34"/>
      <c r="AR286" s="223" t="s">
        <v>196</v>
      </c>
      <c r="AT286" s="223" t="s">
        <v>192</v>
      </c>
      <c r="AU286" s="223" t="s">
        <v>76</v>
      </c>
      <c r="AY286" s="13" t="s">
        <v>197</v>
      </c>
      <c r="BE286" s="224">
        <f>IF(N286="základní",J286,0)</f>
        <v>0</v>
      </c>
      <c r="BF286" s="224">
        <f>IF(N286="snížená",J286,0)</f>
        <v>0</v>
      </c>
      <c r="BG286" s="224">
        <f>IF(N286="zákl. přenesená",J286,0)</f>
        <v>0</v>
      </c>
      <c r="BH286" s="224">
        <f>IF(N286="sníž. přenesená",J286,0)</f>
        <v>0</v>
      </c>
      <c r="BI286" s="224">
        <f>IF(N286="nulová",J286,0)</f>
        <v>0</v>
      </c>
      <c r="BJ286" s="13" t="s">
        <v>83</v>
      </c>
      <c r="BK286" s="224">
        <f>ROUND(I286*H286,2)</f>
        <v>0</v>
      </c>
      <c r="BL286" s="13" t="s">
        <v>196</v>
      </c>
      <c r="BM286" s="223" t="s">
        <v>1964</v>
      </c>
    </row>
    <row r="287" s="2" customFormat="1">
      <c r="A287" s="34"/>
      <c r="B287" s="35"/>
      <c r="C287" s="36"/>
      <c r="D287" s="225" t="s">
        <v>199</v>
      </c>
      <c r="E287" s="36"/>
      <c r="F287" s="226" t="s">
        <v>923</v>
      </c>
      <c r="G287" s="36"/>
      <c r="H287" s="36"/>
      <c r="I287" s="150"/>
      <c r="J287" s="36"/>
      <c r="K287" s="36"/>
      <c r="L287" s="40"/>
      <c r="M287" s="227"/>
      <c r="N287" s="228"/>
      <c r="O287" s="87"/>
      <c r="P287" s="87"/>
      <c r="Q287" s="87"/>
      <c r="R287" s="87"/>
      <c r="S287" s="87"/>
      <c r="T287" s="88"/>
      <c r="U287" s="34"/>
      <c r="V287" s="34"/>
      <c r="W287" s="34"/>
      <c r="X287" s="34"/>
      <c r="Y287" s="34"/>
      <c r="Z287" s="34"/>
      <c r="AA287" s="34"/>
      <c r="AB287" s="34"/>
      <c r="AC287" s="34"/>
      <c r="AD287" s="34"/>
      <c r="AE287" s="34"/>
      <c r="AT287" s="13" t="s">
        <v>199</v>
      </c>
      <c r="AU287" s="13" t="s">
        <v>76</v>
      </c>
    </row>
    <row r="288" s="2" customFormat="1">
      <c r="A288" s="34"/>
      <c r="B288" s="35"/>
      <c r="C288" s="36"/>
      <c r="D288" s="225" t="s">
        <v>340</v>
      </c>
      <c r="E288" s="36"/>
      <c r="F288" s="229" t="s">
        <v>432</v>
      </c>
      <c r="G288" s="36"/>
      <c r="H288" s="36"/>
      <c r="I288" s="150"/>
      <c r="J288" s="36"/>
      <c r="K288" s="36"/>
      <c r="L288" s="40"/>
      <c r="M288" s="227"/>
      <c r="N288" s="228"/>
      <c r="O288" s="87"/>
      <c r="P288" s="87"/>
      <c r="Q288" s="87"/>
      <c r="R288" s="87"/>
      <c r="S288" s="87"/>
      <c r="T288" s="88"/>
      <c r="U288" s="34"/>
      <c r="V288" s="34"/>
      <c r="W288" s="34"/>
      <c r="X288" s="34"/>
      <c r="Y288" s="34"/>
      <c r="Z288" s="34"/>
      <c r="AA288" s="34"/>
      <c r="AB288" s="34"/>
      <c r="AC288" s="34"/>
      <c r="AD288" s="34"/>
      <c r="AE288" s="34"/>
      <c r="AT288" s="13" t="s">
        <v>340</v>
      </c>
      <c r="AU288" s="13" t="s">
        <v>76</v>
      </c>
    </row>
    <row r="289" s="2" customFormat="1" ht="16.5" customHeight="1">
      <c r="A289" s="34"/>
      <c r="B289" s="35"/>
      <c r="C289" s="211" t="s">
        <v>552</v>
      </c>
      <c r="D289" s="211" t="s">
        <v>192</v>
      </c>
      <c r="E289" s="212" t="s">
        <v>422</v>
      </c>
      <c r="F289" s="213" t="s">
        <v>423</v>
      </c>
      <c r="G289" s="214" t="s">
        <v>195</v>
      </c>
      <c r="H289" s="215">
        <v>49.845999999999997</v>
      </c>
      <c r="I289" s="216"/>
      <c r="J289" s="217">
        <f>ROUND(I289*H289,2)</f>
        <v>0</v>
      </c>
      <c r="K289" s="218"/>
      <c r="L289" s="40"/>
      <c r="M289" s="219" t="s">
        <v>1</v>
      </c>
      <c r="N289" s="220" t="s">
        <v>41</v>
      </c>
      <c r="O289" s="87"/>
      <c r="P289" s="221">
        <f>O289*H289</f>
        <v>0</v>
      </c>
      <c r="Q289" s="221">
        <v>0</v>
      </c>
      <c r="R289" s="221">
        <f>Q289*H289</f>
        <v>0</v>
      </c>
      <c r="S289" s="221">
        <v>0</v>
      </c>
      <c r="T289" s="222">
        <f>S289*H289</f>
        <v>0</v>
      </c>
      <c r="U289" s="34"/>
      <c r="V289" s="34"/>
      <c r="W289" s="34"/>
      <c r="X289" s="34"/>
      <c r="Y289" s="34"/>
      <c r="Z289" s="34"/>
      <c r="AA289" s="34"/>
      <c r="AB289" s="34"/>
      <c r="AC289" s="34"/>
      <c r="AD289" s="34"/>
      <c r="AE289" s="34"/>
      <c r="AR289" s="223" t="s">
        <v>196</v>
      </c>
      <c r="AT289" s="223" t="s">
        <v>192</v>
      </c>
      <c r="AU289" s="223" t="s">
        <v>76</v>
      </c>
      <c r="AY289" s="13" t="s">
        <v>197</v>
      </c>
      <c r="BE289" s="224">
        <f>IF(N289="základní",J289,0)</f>
        <v>0</v>
      </c>
      <c r="BF289" s="224">
        <f>IF(N289="snížená",J289,0)</f>
        <v>0</v>
      </c>
      <c r="BG289" s="224">
        <f>IF(N289="zákl. přenesená",J289,0)</f>
        <v>0</v>
      </c>
      <c r="BH289" s="224">
        <f>IF(N289="sníž. přenesená",J289,0)</f>
        <v>0</v>
      </c>
      <c r="BI289" s="224">
        <f>IF(N289="nulová",J289,0)</f>
        <v>0</v>
      </c>
      <c r="BJ289" s="13" t="s">
        <v>83</v>
      </c>
      <c r="BK289" s="224">
        <f>ROUND(I289*H289,2)</f>
        <v>0</v>
      </c>
      <c r="BL289" s="13" t="s">
        <v>196</v>
      </c>
      <c r="BM289" s="223" t="s">
        <v>1965</v>
      </c>
    </row>
    <row r="290" s="2" customFormat="1">
      <c r="A290" s="34"/>
      <c r="B290" s="35"/>
      <c r="C290" s="36"/>
      <c r="D290" s="225" t="s">
        <v>199</v>
      </c>
      <c r="E290" s="36"/>
      <c r="F290" s="226" t="s">
        <v>425</v>
      </c>
      <c r="G290" s="36"/>
      <c r="H290" s="36"/>
      <c r="I290" s="150"/>
      <c r="J290" s="36"/>
      <c r="K290" s="36"/>
      <c r="L290" s="40"/>
      <c r="M290" s="227"/>
      <c r="N290" s="228"/>
      <c r="O290" s="87"/>
      <c r="P290" s="87"/>
      <c r="Q290" s="87"/>
      <c r="R290" s="87"/>
      <c r="S290" s="87"/>
      <c r="T290" s="88"/>
      <c r="U290" s="34"/>
      <c r="V290" s="34"/>
      <c r="W290" s="34"/>
      <c r="X290" s="34"/>
      <c r="Y290" s="34"/>
      <c r="Z290" s="34"/>
      <c r="AA290" s="34"/>
      <c r="AB290" s="34"/>
      <c r="AC290" s="34"/>
      <c r="AD290" s="34"/>
      <c r="AE290" s="34"/>
      <c r="AT290" s="13" t="s">
        <v>199</v>
      </c>
      <c r="AU290" s="13" t="s">
        <v>76</v>
      </c>
    </row>
    <row r="291" s="2" customFormat="1">
      <c r="A291" s="34"/>
      <c r="B291" s="35"/>
      <c r="C291" s="36"/>
      <c r="D291" s="225" t="s">
        <v>340</v>
      </c>
      <c r="E291" s="36"/>
      <c r="F291" s="229" t="s">
        <v>432</v>
      </c>
      <c r="G291" s="36"/>
      <c r="H291" s="36"/>
      <c r="I291" s="150"/>
      <c r="J291" s="36"/>
      <c r="K291" s="36"/>
      <c r="L291" s="40"/>
      <c r="M291" s="227"/>
      <c r="N291" s="228"/>
      <c r="O291" s="87"/>
      <c r="P291" s="87"/>
      <c r="Q291" s="87"/>
      <c r="R291" s="87"/>
      <c r="S291" s="87"/>
      <c r="T291" s="88"/>
      <c r="U291" s="34"/>
      <c r="V291" s="34"/>
      <c r="W291" s="34"/>
      <c r="X291" s="34"/>
      <c r="Y291" s="34"/>
      <c r="Z291" s="34"/>
      <c r="AA291" s="34"/>
      <c r="AB291" s="34"/>
      <c r="AC291" s="34"/>
      <c r="AD291" s="34"/>
      <c r="AE291" s="34"/>
      <c r="AT291" s="13" t="s">
        <v>340</v>
      </c>
      <c r="AU291" s="13" t="s">
        <v>76</v>
      </c>
    </row>
    <row r="292" s="2" customFormat="1" ht="16.5" customHeight="1">
      <c r="A292" s="34"/>
      <c r="B292" s="35"/>
      <c r="C292" s="211" t="s">
        <v>558</v>
      </c>
      <c r="D292" s="211" t="s">
        <v>192</v>
      </c>
      <c r="E292" s="212" t="s">
        <v>1966</v>
      </c>
      <c r="F292" s="213" t="s">
        <v>1967</v>
      </c>
      <c r="G292" s="214" t="s">
        <v>748</v>
      </c>
      <c r="H292" s="215">
        <v>2</v>
      </c>
      <c r="I292" s="216"/>
      <c r="J292" s="217">
        <f>ROUND(I292*H292,2)</f>
        <v>0</v>
      </c>
      <c r="K292" s="218"/>
      <c r="L292" s="40"/>
      <c r="M292" s="219" t="s">
        <v>1</v>
      </c>
      <c r="N292" s="220" t="s">
        <v>41</v>
      </c>
      <c r="O292" s="87"/>
      <c r="P292" s="221">
        <f>O292*H292</f>
        <v>0</v>
      </c>
      <c r="Q292" s="221">
        <v>0</v>
      </c>
      <c r="R292" s="221">
        <f>Q292*H292</f>
        <v>0</v>
      </c>
      <c r="S292" s="221">
        <v>0</v>
      </c>
      <c r="T292" s="222">
        <f>S292*H292</f>
        <v>0</v>
      </c>
      <c r="U292" s="34"/>
      <c r="V292" s="34"/>
      <c r="W292" s="34"/>
      <c r="X292" s="34"/>
      <c r="Y292" s="34"/>
      <c r="Z292" s="34"/>
      <c r="AA292" s="34"/>
      <c r="AB292" s="34"/>
      <c r="AC292" s="34"/>
      <c r="AD292" s="34"/>
      <c r="AE292" s="34"/>
      <c r="AR292" s="223" t="s">
        <v>196</v>
      </c>
      <c r="AT292" s="223" t="s">
        <v>192</v>
      </c>
      <c r="AU292" s="223" t="s">
        <v>76</v>
      </c>
      <c r="AY292" s="13" t="s">
        <v>197</v>
      </c>
      <c r="BE292" s="224">
        <f>IF(N292="základní",J292,0)</f>
        <v>0</v>
      </c>
      <c r="BF292" s="224">
        <f>IF(N292="snížená",J292,0)</f>
        <v>0</v>
      </c>
      <c r="BG292" s="224">
        <f>IF(N292="zákl. přenesená",J292,0)</f>
        <v>0</v>
      </c>
      <c r="BH292" s="224">
        <f>IF(N292="sníž. přenesená",J292,0)</f>
        <v>0</v>
      </c>
      <c r="BI292" s="224">
        <f>IF(N292="nulová",J292,0)</f>
        <v>0</v>
      </c>
      <c r="BJ292" s="13" t="s">
        <v>83</v>
      </c>
      <c r="BK292" s="224">
        <f>ROUND(I292*H292,2)</f>
        <v>0</v>
      </c>
      <c r="BL292" s="13" t="s">
        <v>196</v>
      </c>
      <c r="BM292" s="223" t="s">
        <v>1968</v>
      </c>
    </row>
    <row r="293" s="2" customFormat="1">
      <c r="A293" s="34"/>
      <c r="B293" s="35"/>
      <c r="C293" s="36"/>
      <c r="D293" s="225" t="s">
        <v>199</v>
      </c>
      <c r="E293" s="36"/>
      <c r="F293" s="226" t="s">
        <v>1969</v>
      </c>
      <c r="G293" s="36"/>
      <c r="H293" s="36"/>
      <c r="I293" s="150"/>
      <c r="J293" s="36"/>
      <c r="K293" s="36"/>
      <c r="L293" s="40"/>
      <c r="M293" s="227"/>
      <c r="N293" s="228"/>
      <c r="O293" s="87"/>
      <c r="P293" s="87"/>
      <c r="Q293" s="87"/>
      <c r="R293" s="87"/>
      <c r="S293" s="87"/>
      <c r="T293" s="88"/>
      <c r="U293" s="34"/>
      <c r="V293" s="34"/>
      <c r="W293" s="34"/>
      <c r="X293" s="34"/>
      <c r="Y293" s="34"/>
      <c r="Z293" s="34"/>
      <c r="AA293" s="34"/>
      <c r="AB293" s="34"/>
      <c r="AC293" s="34"/>
      <c r="AD293" s="34"/>
      <c r="AE293" s="34"/>
      <c r="AT293" s="13" t="s">
        <v>199</v>
      </c>
      <c r="AU293" s="13" t="s">
        <v>76</v>
      </c>
    </row>
    <row r="294" s="2" customFormat="1">
      <c r="A294" s="34"/>
      <c r="B294" s="35"/>
      <c r="C294" s="36"/>
      <c r="D294" s="225" t="s">
        <v>340</v>
      </c>
      <c r="E294" s="36"/>
      <c r="F294" s="229" t="s">
        <v>1970</v>
      </c>
      <c r="G294" s="36"/>
      <c r="H294" s="36"/>
      <c r="I294" s="150"/>
      <c r="J294" s="36"/>
      <c r="K294" s="36"/>
      <c r="L294" s="40"/>
      <c r="M294" s="227"/>
      <c r="N294" s="228"/>
      <c r="O294" s="87"/>
      <c r="P294" s="87"/>
      <c r="Q294" s="87"/>
      <c r="R294" s="87"/>
      <c r="S294" s="87"/>
      <c r="T294" s="88"/>
      <c r="U294" s="34"/>
      <c r="V294" s="34"/>
      <c r="W294" s="34"/>
      <c r="X294" s="34"/>
      <c r="Y294" s="34"/>
      <c r="Z294" s="34"/>
      <c r="AA294" s="34"/>
      <c r="AB294" s="34"/>
      <c r="AC294" s="34"/>
      <c r="AD294" s="34"/>
      <c r="AE294" s="34"/>
      <c r="AT294" s="13" t="s">
        <v>340</v>
      </c>
      <c r="AU294" s="13" t="s">
        <v>76</v>
      </c>
    </row>
    <row r="295" s="2" customFormat="1" ht="16.5" customHeight="1">
      <c r="A295" s="34"/>
      <c r="B295" s="35"/>
      <c r="C295" s="252" t="s">
        <v>563</v>
      </c>
      <c r="D295" s="252" t="s">
        <v>237</v>
      </c>
      <c r="E295" s="253" t="s">
        <v>1971</v>
      </c>
      <c r="F295" s="254" t="s">
        <v>1972</v>
      </c>
      <c r="G295" s="255" t="s">
        <v>209</v>
      </c>
      <c r="H295" s="256">
        <v>1</v>
      </c>
      <c r="I295" s="257"/>
      <c r="J295" s="258">
        <f>ROUND(I295*H295,2)</f>
        <v>0</v>
      </c>
      <c r="K295" s="259"/>
      <c r="L295" s="260"/>
      <c r="M295" s="261" t="s">
        <v>1</v>
      </c>
      <c r="N295" s="262" t="s">
        <v>41</v>
      </c>
      <c r="O295" s="87"/>
      <c r="P295" s="221">
        <f>O295*H295</f>
        <v>0</v>
      </c>
      <c r="Q295" s="221">
        <v>0</v>
      </c>
      <c r="R295" s="221">
        <f>Q295*H295</f>
        <v>0</v>
      </c>
      <c r="S295" s="221">
        <v>0</v>
      </c>
      <c r="T295" s="222">
        <f>S295*H295</f>
        <v>0</v>
      </c>
      <c r="U295" s="34"/>
      <c r="V295" s="34"/>
      <c r="W295" s="34"/>
      <c r="X295" s="34"/>
      <c r="Y295" s="34"/>
      <c r="Z295" s="34"/>
      <c r="AA295" s="34"/>
      <c r="AB295" s="34"/>
      <c r="AC295" s="34"/>
      <c r="AD295" s="34"/>
      <c r="AE295" s="34"/>
      <c r="AR295" s="223" t="s">
        <v>243</v>
      </c>
      <c r="AT295" s="223" t="s">
        <v>237</v>
      </c>
      <c r="AU295" s="223" t="s">
        <v>76</v>
      </c>
      <c r="AY295" s="13" t="s">
        <v>197</v>
      </c>
      <c r="BE295" s="224">
        <f>IF(N295="základní",J295,0)</f>
        <v>0</v>
      </c>
      <c r="BF295" s="224">
        <f>IF(N295="snížená",J295,0)</f>
        <v>0</v>
      </c>
      <c r="BG295" s="224">
        <f>IF(N295="zákl. přenesená",J295,0)</f>
        <v>0</v>
      </c>
      <c r="BH295" s="224">
        <f>IF(N295="sníž. přenesená",J295,0)</f>
        <v>0</v>
      </c>
      <c r="BI295" s="224">
        <f>IF(N295="nulová",J295,0)</f>
        <v>0</v>
      </c>
      <c r="BJ295" s="13" t="s">
        <v>83</v>
      </c>
      <c r="BK295" s="224">
        <f>ROUND(I295*H295,2)</f>
        <v>0</v>
      </c>
      <c r="BL295" s="13" t="s">
        <v>196</v>
      </c>
      <c r="BM295" s="223" t="s">
        <v>1973</v>
      </c>
    </row>
    <row r="296" s="2" customFormat="1">
      <c r="A296" s="34"/>
      <c r="B296" s="35"/>
      <c r="C296" s="36"/>
      <c r="D296" s="225" t="s">
        <v>199</v>
      </c>
      <c r="E296" s="36"/>
      <c r="F296" s="226" t="s">
        <v>1972</v>
      </c>
      <c r="G296" s="36"/>
      <c r="H296" s="36"/>
      <c r="I296" s="150"/>
      <c r="J296" s="36"/>
      <c r="K296" s="36"/>
      <c r="L296" s="40"/>
      <c r="M296" s="227"/>
      <c r="N296" s="228"/>
      <c r="O296" s="87"/>
      <c r="P296" s="87"/>
      <c r="Q296" s="87"/>
      <c r="R296" s="87"/>
      <c r="S296" s="87"/>
      <c r="T296" s="88"/>
      <c r="U296" s="34"/>
      <c r="V296" s="34"/>
      <c r="W296" s="34"/>
      <c r="X296" s="34"/>
      <c r="Y296" s="34"/>
      <c r="Z296" s="34"/>
      <c r="AA296" s="34"/>
      <c r="AB296" s="34"/>
      <c r="AC296" s="34"/>
      <c r="AD296" s="34"/>
      <c r="AE296" s="34"/>
      <c r="AT296" s="13" t="s">
        <v>199</v>
      </c>
      <c r="AU296" s="13" t="s">
        <v>76</v>
      </c>
    </row>
    <row r="297" s="2" customFormat="1" ht="16.5" customHeight="1">
      <c r="A297" s="34"/>
      <c r="B297" s="35"/>
      <c r="C297" s="252" t="s">
        <v>567</v>
      </c>
      <c r="D297" s="252" t="s">
        <v>237</v>
      </c>
      <c r="E297" s="253" t="s">
        <v>1974</v>
      </c>
      <c r="F297" s="254" t="s">
        <v>1975</v>
      </c>
      <c r="G297" s="255" t="s">
        <v>209</v>
      </c>
      <c r="H297" s="256">
        <v>1</v>
      </c>
      <c r="I297" s="257"/>
      <c r="J297" s="258">
        <f>ROUND(I297*H297,2)</f>
        <v>0</v>
      </c>
      <c r="K297" s="259"/>
      <c r="L297" s="260"/>
      <c r="M297" s="261" t="s">
        <v>1</v>
      </c>
      <c r="N297" s="262" t="s">
        <v>41</v>
      </c>
      <c r="O297" s="87"/>
      <c r="P297" s="221">
        <f>O297*H297</f>
        <v>0</v>
      </c>
      <c r="Q297" s="221">
        <v>0</v>
      </c>
      <c r="R297" s="221">
        <f>Q297*H297</f>
        <v>0</v>
      </c>
      <c r="S297" s="221">
        <v>0</v>
      </c>
      <c r="T297" s="222">
        <f>S297*H297</f>
        <v>0</v>
      </c>
      <c r="U297" s="34"/>
      <c r="V297" s="34"/>
      <c r="W297" s="34"/>
      <c r="X297" s="34"/>
      <c r="Y297" s="34"/>
      <c r="Z297" s="34"/>
      <c r="AA297" s="34"/>
      <c r="AB297" s="34"/>
      <c r="AC297" s="34"/>
      <c r="AD297" s="34"/>
      <c r="AE297" s="34"/>
      <c r="AR297" s="223" t="s">
        <v>243</v>
      </c>
      <c r="AT297" s="223" t="s">
        <v>237</v>
      </c>
      <c r="AU297" s="223" t="s">
        <v>76</v>
      </c>
      <c r="AY297" s="13" t="s">
        <v>197</v>
      </c>
      <c r="BE297" s="224">
        <f>IF(N297="základní",J297,0)</f>
        <v>0</v>
      </c>
      <c r="BF297" s="224">
        <f>IF(N297="snížená",J297,0)</f>
        <v>0</v>
      </c>
      <c r="BG297" s="224">
        <f>IF(N297="zákl. přenesená",J297,0)</f>
        <v>0</v>
      </c>
      <c r="BH297" s="224">
        <f>IF(N297="sníž. přenesená",J297,0)</f>
        <v>0</v>
      </c>
      <c r="BI297" s="224">
        <f>IF(N297="nulová",J297,0)</f>
        <v>0</v>
      </c>
      <c r="BJ297" s="13" t="s">
        <v>83</v>
      </c>
      <c r="BK297" s="224">
        <f>ROUND(I297*H297,2)</f>
        <v>0</v>
      </c>
      <c r="BL297" s="13" t="s">
        <v>196</v>
      </c>
      <c r="BM297" s="223" t="s">
        <v>1976</v>
      </c>
    </row>
    <row r="298" s="2" customFormat="1">
      <c r="A298" s="34"/>
      <c r="B298" s="35"/>
      <c r="C298" s="36"/>
      <c r="D298" s="225" t="s">
        <v>199</v>
      </c>
      <c r="E298" s="36"/>
      <c r="F298" s="226" t="s">
        <v>1975</v>
      </c>
      <c r="G298" s="36"/>
      <c r="H298" s="36"/>
      <c r="I298" s="150"/>
      <c r="J298" s="36"/>
      <c r="K298" s="36"/>
      <c r="L298" s="40"/>
      <c r="M298" s="227"/>
      <c r="N298" s="228"/>
      <c r="O298" s="87"/>
      <c r="P298" s="87"/>
      <c r="Q298" s="87"/>
      <c r="R298" s="87"/>
      <c r="S298" s="87"/>
      <c r="T298" s="88"/>
      <c r="U298" s="34"/>
      <c r="V298" s="34"/>
      <c r="W298" s="34"/>
      <c r="X298" s="34"/>
      <c r="Y298" s="34"/>
      <c r="Z298" s="34"/>
      <c r="AA298" s="34"/>
      <c r="AB298" s="34"/>
      <c r="AC298" s="34"/>
      <c r="AD298" s="34"/>
      <c r="AE298" s="34"/>
      <c r="AT298" s="13" t="s">
        <v>199</v>
      </c>
      <c r="AU298" s="13" t="s">
        <v>76</v>
      </c>
    </row>
    <row r="299" s="2" customFormat="1" ht="16.5" customHeight="1">
      <c r="A299" s="34"/>
      <c r="B299" s="35"/>
      <c r="C299" s="252" t="s">
        <v>571</v>
      </c>
      <c r="D299" s="252" t="s">
        <v>237</v>
      </c>
      <c r="E299" s="253" t="s">
        <v>1977</v>
      </c>
      <c r="F299" s="254" t="s">
        <v>1978</v>
      </c>
      <c r="G299" s="255" t="s">
        <v>209</v>
      </c>
      <c r="H299" s="256">
        <v>1</v>
      </c>
      <c r="I299" s="257"/>
      <c r="J299" s="258">
        <f>ROUND(I299*H299,2)</f>
        <v>0</v>
      </c>
      <c r="K299" s="259"/>
      <c r="L299" s="260"/>
      <c r="M299" s="261" t="s">
        <v>1</v>
      </c>
      <c r="N299" s="262" t="s">
        <v>41</v>
      </c>
      <c r="O299" s="87"/>
      <c r="P299" s="221">
        <f>O299*H299</f>
        <v>0</v>
      </c>
      <c r="Q299" s="221">
        <v>0</v>
      </c>
      <c r="R299" s="221">
        <f>Q299*H299</f>
        <v>0</v>
      </c>
      <c r="S299" s="221">
        <v>0</v>
      </c>
      <c r="T299" s="222">
        <f>S299*H299</f>
        <v>0</v>
      </c>
      <c r="U299" s="34"/>
      <c r="V299" s="34"/>
      <c r="W299" s="34"/>
      <c r="X299" s="34"/>
      <c r="Y299" s="34"/>
      <c r="Z299" s="34"/>
      <c r="AA299" s="34"/>
      <c r="AB299" s="34"/>
      <c r="AC299" s="34"/>
      <c r="AD299" s="34"/>
      <c r="AE299" s="34"/>
      <c r="AR299" s="223" t="s">
        <v>243</v>
      </c>
      <c r="AT299" s="223" t="s">
        <v>237</v>
      </c>
      <c r="AU299" s="223" t="s">
        <v>76</v>
      </c>
      <c r="AY299" s="13" t="s">
        <v>197</v>
      </c>
      <c r="BE299" s="224">
        <f>IF(N299="základní",J299,0)</f>
        <v>0</v>
      </c>
      <c r="BF299" s="224">
        <f>IF(N299="snížená",J299,0)</f>
        <v>0</v>
      </c>
      <c r="BG299" s="224">
        <f>IF(N299="zákl. přenesená",J299,0)</f>
        <v>0</v>
      </c>
      <c r="BH299" s="224">
        <f>IF(N299="sníž. přenesená",J299,0)</f>
        <v>0</v>
      </c>
      <c r="BI299" s="224">
        <f>IF(N299="nulová",J299,0)</f>
        <v>0</v>
      </c>
      <c r="BJ299" s="13" t="s">
        <v>83</v>
      </c>
      <c r="BK299" s="224">
        <f>ROUND(I299*H299,2)</f>
        <v>0</v>
      </c>
      <c r="BL299" s="13" t="s">
        <v>196</v>
      </c>
      <c r="BM299" s="223" t="s">
        <v>1979</v>
      </c>
    </row>
    <row r="300" s="2" customFormat="1">
      <c r="A300" s="34"/>
      <c r="B300" s="35"/>
      <c r="C300" s="36"/>
      <c r="D300" s="225" t="s">
        <v>199</v>
      </c>
      <c r="E300" s="36"/>
      <c r="F300" s="226" t="s">
        <v>1978</v>
      </c>
      <c r="G300" s="36"/>
      <c r="H300" s="36"/>
      <c r="I300" s="150"/>
      <c r="J300" s="36"/>
      <c r="K300" s="36"/>
      <c r="L300" s="40"/>
      <c r="M300" s="227"/>
      <c r="N300" s="228"/>
      <c r="O300" s="87"/>
      <c r="P300" s="87"/>
      <c r="Q300" s="87"/>
      <c r="R300" s="87"/>
      <c r="S300" s="87"/>
      <c r="T300" s="88"/>
      <c r="U300" s="34"/>
      <c r="V300" s="34"/>
      <c r="W300" s="34"/>
      <c r="X300" s="34"/>
      <c r="Y300" s="34"/>
      <c r="Z300" s="34"/>
      <c r="AA300" s="34"/>
      <c r="AB300" s="34"/>
      <c r="AC300" s="34"/>
      <c r="AD300" s="34"/>
      <c r="AE300" s="34"/>
      <c r="AT300" s="13" t="s">
        <v>199</v>
      </c>
      <c r="AU300" s="13" t="s">
        <v>76</v>
      </c>
    </row>
    <row r="301" s="2" customFormat="1" ht="16.5" customHeight="1">
      <c r="A301" s="34"/>
      <c r="B301" s="35"/>
      <c r="C301" s="252" t="s">
        <v>575</v>
      </c>
      <c r="D301" s="252" t="s">
        <v>237</v>
      </c>
      <c r="E301" s="253" t="s">
        <v>1980</v>
      </c>
      <c r="F301" s="254" t="s">
        <v>1981</v>
      </c>
      <c r="G301" s="255" t="s">
        <v>209</v>
      </c>
      <c r="H301" s="256">
        <v>1</v>
      </c>
      <c r="I301" s="257"/>
      <c r="J301" s="258">
        <f>ROUND(I301*H301,2)</f>
        <v>0</v>
      </c>
      <c r="K301" s="259"/>
      <c r="L301" s="260"/>
      <c r="M301" s="261" t="s">
        <v>1</v>
      </c>
      <c r="N301" s="262" t="s">
        <v>41</v>
      </c>
      <c r="O301" s="87"/>
      <c r="P301" s="221">
        <f>O301*H301</f>
        <v>0</v>
      </c>
      <c r="Q301" s="221">
        <v>0</v>
      </c>
      <c r="R301" s="221">
        <f>Q301*H301</f>
        <v>0</v>
      </c>
      <c r="S301" s="221">
        <v>0</v>
      </c>
      <c r="T301" s="222">
        <f>S301*H301</f>
        <v>0</v>
      </c>
      <c r="U301" s="34"/>
      <c r="V301" s="34"/>
      <c r="W301" s="34"/>
      <c r="X301" s="34"/>
      <c r="Y301" s="34"/>
      <c r="Z301" s="34"/>
      <c r="AA301" s="34"/>
      <c r="AB301" s="34"/>
      <c r="AC301" s="34"/>
      <c r="AD301" s="34"/>
      <c r="AE301" s="34"/>
      <c r="AR301" s="223" t="s">
        <v>243</v>
      </c>
      <c r="AT301" s="223" t="s">
        <v>237</v>
      </c>
      <c r="AU301" s="223" t="s">
        <v>76</v>
      </c>
      <c r="AY301" s="13" t="s">
        <v>197</v>
      </c>
      <c r="BE301" s="224">
        <f>IF(N301="základní",J301,0)</f>
        <v>0</v>
      </c>
      <c r="BF301" s="224">
        <f>IF(N301="snížená",J301,0)</f>
        <v>0</v>
      </c>
      <c r="BG301" s="224">
        <f>IF(N301="zákl. přenesená",J301,0)</f>
        <v>0</v>
      </c>
      <c r="BH301" s="224">
        <f>IF(N301="sníž. přenesená",J301,0)</f>
        <v>0</v>
      </c>
      <c r="BI301" s="224">
        <f>IF(N301="nulová",J301,0)</f>
        <v>0</v>
      </c>
      <c r="BJ301" s="13" t="s">
        <v>83</v>
      </c>
      <c r="BK301" s="224">
        <f>ROUND(I301*H301,2)</f>
        <v>0</v>
      </c>
      <c r="BL301" s="13" t="s">
        <v>196</v>
      </c>
      <c r="BM301" s="223" t="s">
        <v>1982</v>
      </c>
    </row>
    <row r="302" s="2" customFormat="1">
      <c r="A302" s="34"/>
      <c r="B302" s="35"/>
      <c r="C302" s="36"/>
      <c r="D302" s="225" t="s">
        <v>199</v>
      </c>
      <c r="E302" s="36"/>
      <c r="F302" s="226" t="s">
        <v>1981</v>
      </c>
      <c r="G302" s="36"/>
      <c r="H302" s="36"/>
      <c r="I302" s="150"/>
      <c r="J302" s="36"/>
      <c r="K302" s="36"/>
      <c r="L302" s="40"/>
      <c r="M302" s="227"/>
      <c r="N302" s="228"/>
      <c r="O302" s="87"/>
      <c r="P302" s="87"/>
      <c r="Q302" s="87"/>
      <c r="R302" s="87"/>
      <c r="S302" s="87"/>
      <c r="T302" s="88"/>
      <c r="U302" s="34"/>
      <c r="V302" s="34"/>
      <c r="W302" s="34"/>
      <c r="X302" s="34"/>
      <c r="Y302" s="34"/>
      <c r="Z302" s="34"/>
      <c r="AA302" s="34"/>
      <c r="AB302" s="34"/>
      <c r="AC302" s="34"/>
      <c r="AD302" s="34"/>
      <c r="AE302" s="34"/>
      <c r="AT302" s="13" t="s">
        <v>199</v>
      </c>
      <c r="AU302" s="13" t="s">
        <v>76</v>
      </c>
    </row>
    <row r="303" s="2" customFormat="1" ht="16.5" customHeight="1">
      <c r="A303" s="34"/>
      <c r="B303" s="35"/>
      <c r="C303" s="211" t="s">
        <v>580</v>
      </c>
      <c r="D303" s="211" t="s">
        <v>192</v>
      </c>
      <c r="E303" s="212" t="s">
        <v>359</v>
      </c>
      <c r="F303" s="213" t="s">
        <v>360</v>
      </c>
      <c r="G303" s="214" t="s">
        <v>361</v>
      </c>
      <c r="H303" s="215">
        <v>20</v>
      </c>
      <c r="I303" s="216"/>
      <c r="J303" s="217">
        <f>ROUND(I303*H303,2)</f>
        <v>0</v>
      </c>
      <c r="K303" s="218"/>
      <c r="L303" s="40"/>
      <c r="M303" s="219" t="s">
        <v>1</v>
      </c>
      <c r="N303" s="220" t="s">
        <v>41</v>
      </c>
      <c r="O303" s="87"/>
      <c r="P303" s="221">
        <f>O303*H303</f>
        <v>0</v>
      </c>
      <c r="Q303" s="221">
        <v>0</v>
      </c>
      <c r="R303" s="221">
        <f>Q303*H303</f>
        <v>0</v>
      </c>
      <c r="S303" s="221">
        <v>0</v>
      </c>
      <c r="T303" s="222">
        <f>S303*H303</f>
        <v>0</v>
      </c>
      <c r="U303" s="34"/>
      <c r="V303" s="34"/>
      <c r="W303" s="34"/>
      <c r="X303" s="34"/>
      <c r="Y303" s="34"/>
      <c r="Z303" s="34"/>
      <c r="AA303" s="34"/>
      <c r="AB303" s="34"/>
      <c r="AC303" s="34"/>
      <c r="AD303" s="34"/>
      <c r="AE303" s="34"/>
      <c r="AR303" s="223" t="s">
        <v>196</v>
      </c>
      <c r="AT303" s="223" t="s">
        <v>192</v>
      </c>
      <c r="AU303" s="223" t="s">
        <v>76</v>
      </c>
      <c r="AY303" s="13" t="s">
        <v>197</v>
      </c>
      <c r="BE303" s="224">
        <f>IF(N303="základní",J303,0)</f>
        <v>0</v>
      </c>
      <c r="BF303" s="224">
        <f>IF(N303="snížená",J303,0)</f>
        <v>0</v>
      </c>
      <c r="BG303" s="224">
        <f>IF(N303="zákl. přenesená",J303,0)</f>
        <v>0</v>
      </c>
      <c r="BH303" s="224">
        <f>IF(N303="sníž. přenesená",J303,0)</f>
        <v>0</v>
      </c>
      <c r="BI303" s="224">
        <f>IF(N303="nulová",J303,0)</f>
        <v>0</v>
      </c>
      <c r="BJ303" s="13" t="s">
        <v>83</v>
      </c>
      <c r="BK303" s="224">
        <f>ROUND(I303*H303,2)</f>
        <v>0</v>
      </c>
      <c r="BL303" s="13" t="s">
        <v>196</v>
      </c>
      <c r="BM303" s="223" t="s">
        <v>1983</v>
      </c>
    </row>
    <row r="304" s="2" customFormat="1">
      <c r="A304" s="34"/>
      <c r="B304" s="35"/>
      <c r="C304" s="36"/>
      <c r="D304" s="225" t="s">
        <v>199</v>
      </c>
      <c r="E304" s="36"/>
      <c r="F304" s="226" t="s">
        <v>363</v>
      </c>
      <c r="G304" s="36"/>
      <c r="H304" s="36"/>
      <c r="I304" s="150"/>
      <c r="J304" s="36"/>
      <c r="K304" s="36"/>
      <c r="L304" s="40"/>
      <c r="M304" s="227"/>
      <c r="N304" s="228"/>
      <c r="O304" s="87"/>
      <c r="P304" s="87"/>
      <c r="Q304" s="87"/>
      <c r="R304" s="87"/>
      <c r="S304" s="87"/>
      <c r="T304" s="88"/>
      <c r="U304" s="34"/>
      <c r="V304" s="34"/>
      <c r="W304" s="34"/>
      <c r="X304" s="34"/>
      <c r="Y304" s="34"/>
      <c r="Z304" s="34"/>
      <c r="AA304" s="34"/>
      <c r="AB304" s="34"/>
      <c r="AC304" s="34"/>
      <c r="AD304" s="34"/>
      <c r="AE304" s="34"/>
      <c r="AT304" s="13" t="s">
        <v>199</v>
      </c>
      <c r="AU304" s="13" t="s">
        <v>76</v>
      </c>
    </row>
    <row r="305" s="2" customFormat="1">
      <c r="A305" s="34"/>
      <c r="B305" s="35"/>
      <c r="C305" s="36"/>
      <c r="D305" s="225" t="s">
        <v>340</v>
      </c>
      <c r="E305" s="36"/>
      <c r="F305" s="229" t="s">
        <v>822</v>
      </c>
      <c r="G305" s="36"/>
      <c r="H305" s="36"/>
      <c r="I305" s="150"/>
      <c r="J305" s="36"/>
      <c r="K305" s="36"/>
      <c r="L305" s="40"/>
      <c r="M305" s="227"/>
      <c r="N305" s="228"/>
      <c r="O305" s="87"/>
      <c r="P305" s="87"/>
      <c r="Q305" s="87"/>
      <c r="R305" s="87"/>
      <c r="S305" s="87"/>
      <c r="T305" s="88"/>
      <c r="U305" s="34"/>
      <c r="V305" s="34"/>
      <c r="W305" s="34"/>
      <c r="X305" s="34"/>
      <c r="Y305" s="34"/>
      <c r="Z305" s="34"/>
      <c r="AA305" s="34"/>
      <c r="AB305" s="34"/>
      <c r="AC305" s="34"/>
      <c r="AD305" s="34"/>
      <c r="AE305" s="34"/>
      <c r="AT305" s="13" t="s">
        <v>340</v>
      </c>
      <c r="AU305" s="13" t="s">
        <v>76</v>
      </c>
    </row>
    <row r="306" s="2" customFormat="1" ht="16.5" customHeight="1">
      <c r="A306" s="34"/>
      <c r="B306" s="35"/>
      <c r="C306" s="211" t="s">
        <v>584</v>
      </c>
      <c r="D306" s="211" t="s">
        <v>192</v>
      </c>
      <c r="E306" s="212" t="s">
        <v>1018</v>
      </c>
      <c r="F306" s="213" t="s">
        <v>1019</v>
      </c>
      <c r="G306" s="214" t="s">
        <v>361</v>
      </c>
      <c r="H306" s="215">
        <v>4</v>
      </c>
      <c r="I306" s="216"/>
      <c r="J306" s="217">
        <f>ROUND(I306*H306,2)</f>
        <v>0</v>
      </c>
      <c r="K306" s="218"/>
      <c r="L306" s="40"/>
      <c r="M306" s="219" t="s">
        <v>1</v>
      </c>
      <c r="N306" s="220" t="s">
        <v>41</v>
      </c>
      <c r="O306" s="87"/>
      <c r="P306" s="221">
        <f>O306*H306</f>
        <v>0</v>
      </c>
      <c r="Q306" s="221">
        <v>0</v>
      </c>
      <c r="R306" s="221">
        <f>Q306*H306</f>
        <v>0</v>
      </c>
      <c r="S306" s="221">
        <v>0</v>
      </c>
      <c r="T306" s="222">
        <f>S306*H306</f>
        <v>0</v>
      </c>
      <c r="U306" s="34"/>
      <c r="V306" s="34"/>
      <c r="W306" s="34"/>
      <c r="X306" s="34"/>
      <c r="Y306" s="34"/>
      <c r="Z306" s="34"/>
      <c r="AA306" s="34"/>
      <c r="AB306" s="34"/>
      <c r="AC306" s="34"/>
      <c r="AD306" s="34"/>
      <c r="AE306" s="34"/>
      <c r="AR306" s="223" t="s">
        <v>196</v>
      </c>
      <c r="AT306" s="223" t="s">
        <v>192</v>
      </c>
      <c r="AU306" s="223" t="s">
        <v>76</v>
      </c>
      <c r="AY306" s="13" t="s">
        <v>197</v>
      </c>
      <c r="BE306" s="224">
        <f>IF(N306="základní",J306,0)</f>
        <v>0</v>
      </c>
      <c r="BF306" s="224">
        <f>IF(N306="snížená",J306,0)</f>
        <v>0</v>
      </c>
      <c r="BG306" s="224">
        <f>IF(N306="zákl. přenesená",J306,0)</f>
        <v>0</v>
      </c>
      <c r="BH306" s="224">
        <f>IF(N306="sníž. přenesená",J306,0)</f>
        <v>0</v>
      </c>
      <c r="BI306" s="224">
        <f>IF(N306="nulová",J306,0)</f>
        <v>0</v>
      </c>
      <c r="BJ306" s="13" t="s">
        <v>83</v>
      </c>
      <c r="BK306" s="224">
        <f>ROUND(I306*H306,2)</f>
        <v>0</v>
      </c>
      <c r="BL306" s="13" t="s">
        <v>196</v>
      </c>
      <c r="BM306" s="223" t="s">
        <v>1984</v>
      </c>
    </row>
    <row r="307" s="2" customFormat="1">
      <c r="A307" s="34"/>
      <c r="B307" s="35"/>
      <c r="C307" s="36"/>
      <c r="D307" s="225" t="s">
        <v>199</v>
      </c>
      <c r="E307" s="36"/>
      <c r="F307" s="226" t="s">
        <v>1021</v>
      </c>
      <c r="G307" s="36"/>
      <c r="H307" s="36"/>
      <c r="I307" s="150"/>
      <c r="J307" s="36"/>
      <c r="K307" s="36"/>
      <c r="L307" s="40"/>
      <c r="M307" s="227"/>
      <c r="N307" s="228"/>
      <c r="O307" s="87"/>
      <c r="P307" s="87"/>
      <c r="Q307" s="87"/>
      <c r="R307" s="87"/>
      <c r="S307" s="87"/>
      <c r="T307" s="88"/>
      <c r="U307" s="34"/>
      <c r="V307" s="34"/>
      <c r="W307" s="34"/>
      <c r="X307" s="34"/>
      <c r="Y307" s="34"/>
      <c r="Z307" s="34"/>
      <c r="AA307" s="34"/>
      <c r="AB307" s="34"/>
      <c r="AC307" s="34"/>
      <c r="AD307" s="34"/>
      <c r="AE307" s="34"/>
      <c r="AT307" s="13" t="s">
        <v>199</v>
      </c>
      <c r="AU307" s="13" t="s">
        <v>76</v>
      </c>
    </row>
    <row r="308" s="2" customFormat="1">
      <c r="A308" s="34"/>
      <c r="B308" s="35"/>
      <c r="C308" s="36"/>
      <c r="D308" s="225" t="s">
        <v>340</v>
      </c>
      <c r="E308" s="36"/>
      <c r="F308" s="229" t="s">
        <v>1022</v>
      </c>
      <c r="G308" s="36"/>
      <c r="H308" s="36"/>
      <c r="I308" s="150"/>
      <c r="J308" s="36"/>
      <c r="K308" s="36"/>
      <c r="L308" s="40"/>
      <c r="M308" s="227"/>
      <c r="N308" s="228"/>
      <c r="O308" s="87"/>
      <c r="P308" s="87"/>
      <c r="Q308" s="87"/>
      <c r="R308" s="87"/>
      <c r="S308" s="87"/>
      <c r="T308" s="88"/>
      <c r="U308" s="34"/>
      <c r="V308" s="34"/>
      <c r="W308" s="34"/>
      <c r="X308" s="34"/>
      <c r="Y308" s="34"/>
      <c r="Z308" s="34"/>
      <c r="AA308" s="34"/>
      <c r="AB308" s="34"/>
      <c r="AC308" s="34"/>
      <c r="AD308" s="34"/>
      <c r="AE308" s="34"/>
      <c r="AT308" s="13" t="s">
        <v>340</v>
      </c>
      <c r="AU308" s="13" t="s">
        <v>76</v>
      </c>
    </row>
    <row r="309" s="2" customFormat="1" ht="16.5" customHeight="1">
      <c r="A309" s="34"/>
      <c r="B309" s="35"/>
      <c r="C309" s="211" t="s">
        <v>590</v>
      </c>
      <c r="D309" s="211" t="s">
        <v>192</v>
      </c>
      <c r="E309" s="212" t="s">
        <v>1985</v>
      </c>
      <c r="F309" s="213" t="s">
        <v>1986</v>
      </c>
      <c r="G309" s="214" t="s">
        <v>361</v>
      </c>
      <c r="H309" s="215">
        <v>4</v>
      </c>
      <c r="I309" s="216"/>
      <c r="J309" s="217">
        <f>ROUND(I309*H309,2)</f>
        <v>0</v>
      </c>
      <c r="K309" s="218"/>
      <c r="L309" s="40"/>
      <c r="M309" s="219" t="s">
        <v>1</v>
      </c>
      <c r="N309" s="220" t="s">
        <v>41</v>
      </c>
      <c r="O309" s="87"/>
      <c r="P309" s="221">
        <f>O309*H309</f>
        <v>0</v>
      </c>
      <c r="Q309" s="221">
        <v>0</v>
      </c>
      <c r="R309" s="221">
        <f>Q309*H309</f>
        <v>0</v>
      </c>
      <c r="S309" s="221">
        <v>0</v>
      </c>
      <c r="T309" s="222">
        <f>S309*H309</f>
        <v>0</v>
      </c>
      <c r="U309" s="34"/>
      <c r="V309" s="34"/>
      <c r="W309" s="34"/>
      <c r="X309" s="34"/>
      <c r="Y309" s="34"/>
      <c r="Z309" s="34"/>
      <c r="AA309" s="34"/>
      <c r="AB309" s="34"/>
      <c r="AC309" s="34"/>
      <c r="AD309" s="34"/>
      <c r="AE309" s="34"/>
      <c r="AR309" s="223" t="s">
        <v>196</v>
      </c>
      <c r="AT309" s="223" t="s">
        <v>192</v>
      </c>
      <c r="AU309" s="223" t="s">
        <v>76</v>
      </c>
      <c r="AY309" s="13" t="s">
        <v>197</v>
      </c>
      <c r="BE309" s="224">
        <f>IF(N309="základní",J309,0)</f>
        <v>0</v>
      </c>
      <c r="BF309" s="224">
        <f>IF(N309="snížená",J309,0)</f>
        <v>0</v>
      </c>
      <c r="BG309" s="224">
        <f>IF(N309="zákl. přenesená",J309,0)</f>
        <v>0</v>
      </c>
      <c r="BH309" s="224">
        <f>IF(N309="sníž. přenesená",J309,0)</f>
        <v>0</v>
      </c>
      <c r="BI309" s="224">
        <f>IF(N309="nulová",J309,0)</f>
        <v>0</v>
      </c>
      <c r="BJ309" s="13" t="s">
        <v>83</v>
      </c>
      <c r="BK309" s="224">
        <f>ROUND(I309*H309,2)</f>
        <v>0</v>
      </c>
      <c r="BL309" s="13" t="s">
        <v>196</v>
      </c>
      <c r="BM309" s="223" t="s">
        <v>1987</v>
      </c>
    </row>
    <row r="310" s="2" customFormat="1">
      <c r="A310" s="34"/>
      <c r="B310" s="35"/>
      <c r="C310" s="36"/>
      <c r="D310" s="225" t="s">
        <v>199</v>
      </c>
      <c r="E310" s="36"/>
      <c r="F310" s="226" t="s">
        <v>1988</v>
      </c>
      <c r="G310" s="36"/>
      <c r="H310" s="36"/>
      <c r="I310" s="150"/>
      <c r="J310" s="36"/>
      <c r="K310" s="36"/>
      <c r="L310" s="40"/>
      <c r="M310" s="227"/>
      <c r="N310" s="228"/>
      <c r="O310" s="87"/>
      <c r="P310" s="87"/>
      <c r="Q310" s="87"/>
      <c r="R310" s="87"/>
      <c r="S310" s="87"/>
      <c r="T310" s="88"/>
      <c r="U310" s="34"/>
      <c r="V310" s="34"/>
      <c r="W310" s="34"/>
      <c r="X310" s="34"/>
      <c r="Y310" s="34"/>
      <c r="Z310" s="34"/>
      <c r="AA310" s="34"/>
      <c r="AB310" s="34"/>
      <c r="AC310" s="34"/>
      <c r="AD310" s="34"/>
      <c r="AE310" s="34"/>
      <c r="AT310" s="13" t="s">
        <v>199</v>
      </c>
      <c r="AU310" s="13" t="s">
        <v>76</v>
      </c>
    </row>
    <row r="311" s="2" customFormat="1">
      <c r="A311" s="34"/>
      <c r="B311" s="35"/>
      <c r="C311" s="36"/>
      <c r="D311" s="225" t="s">
        <v>340</v>
      </c>
      <c r="E311" s="36"/>
      <c r="F311" s="229" t="s">
        <v>1022</v>
      </c>
      <c r="G311" s="36"/>
      <c r="H311" s="36"/>
      <c r="I311" s="150"/>
      <c r="J311" s="36"/>
      <c r="K311" s="36"/>
      <c r="L311" s="40"/>
      <c r="M311" s="227"/>
      <c r="N311" s="228"/>
      <c r="O311" s="87"/>
      <c r="P311" s="87"/>
      <c r="Q311" s="87"/>
      <c r="R311" s="87"/>
      <c r="S311" s="87"/>
      <c r="T311" s="88"/>
      <c r="U311" s="34"/>
      <c r="V311" s="34"/>
      <c r="W311" s="34"/>
      <c r="X311" s="34"/>
      <c r="Y311" s="34"/>
      <c r="Z311" s="34"/>
      <c r="AA311" s="34"/>
      <c r="AB311" s="34"/>
      <c r="AC311" s="34"/>
      <c r="AD311" s="34"/>
      <c r="AE311" s="34"/>
      <c r="AT311" s="13" t="s">
        <v>340</v>
      </c>
      <c r="AU311" s="13" t="s">
        <v>76</v>
      </c>
    </row>
    <row r="312" s="2" customFormat="1" ht="16.5" customHeight="1">
      <c r="A312" s="34"/>
      <c r="B312" s="35"/>
      <c r="C312" s="211" t="s">
        <v>1989</v>
      </c>
      <c r="D312" s="211" t="s">
        <v>192</v>
      </c>
      <c r="E312" s="212" t="s">
        <v>370</v>
      </c>
      <c r="F312" s="213" t="s">
        <v>371</v>
      </c>
      <c r="G312" s="214" t="s">
        <v>195</v>
      </c>
      <c r="H312" s="215">
        <v>49.845999999999997</v>
      </c>
      <c r="I312" s="216"/>
      <c r="J312" s="217">
        <f>ROUND(I312*H312,2)</f>
        <v>0</v>
      </c>
      <c r="K312" s="218"/>
      <c r="L312" s="40"/>
      <c r="M312" s="219" t="s">
        <v>1</v>
      </c>
      <c r="N312" s="220" t="s">
        <v>41</v>
      </c>
      <c r="O312" s="87"/>
      <c r="P312" s="221">
        <f>O312*H312</f>
        <v>0</v>
      </c>
      <c r="Q312" s="221">
        <v>0</v>
      </c>
      <c r="R312" s="221">
        <f>Q312*H312</f>
        <v>0</v>
      </c>
      <c r="S312" s="221">
        <v>0</v>
      </c>
      <c r="T312" s="222">
        <f>S312*H312</f>
        <v>0</v>
      </c>
      <c r="U312" s="34"/>
      <c r="V312" s="34"/>
      <c r="W312" s="34"/>
      <c r="X312" s="34"/>
      <c r="Y312" s="34"/>
      <c r="Z312" s="34"/>
      <c r="AA312" s="34"/>
      <c r="AB312" s="34"/>
      <c r="AC312" s="34"/>
      <c r="AD312" s="34"/>
      <c r="AE312" s="34"/>
      <c r="AR312" s="223" t="s">
        <v>196</v>
      </c>
      <c r="AT312" s="223" t="s">
        <v>192</v>
      </c>
      <c r="AU312" s="223" t="s">
        <v>76</v>
      </c>
      <c r="AY312" s="13" t="s">
        <v>197</v>
      </c>
      <c r="BE312" s="224">
        <f>IF(N312="základní",J312,0)</f>
        <v>0</v>
      </c>
      <c r="BF312" s="224">
        <f>IF(N312="snížená",J312,0)</f>
        <v>0</v>
      </c>
      <c r="BG312" s="224">
        <f>IF(N312="zákl. přenesená",J312,0)</f>
        <v>0</v>
      </c>
      <c r="BH312" s="224">
        <f>IF(N312="sníž. přenesená",J312,0)</f>
        <v>0</v>
      </c>
      <c r="BI312" s="224">
        <f>IF(N312="nulová",J312,0)</f>
        <v>0</v>
      </c>
      <c r="BJ312" s="13" t="s">
        <v>83</v>
      </c>
      <c r="BK312" s="224">
        <f>ROUND(I312*H312,2)</f>
        <v>0</v>
      </c>
      <c r="BL312" s="13" t="s">
        <v>196</v>
      </c>
      <c r="BM312" s="223" t="s">
        <v>1990</v>
      </c>
    </row>
    <row r="313" s="2" customFormat="1">
      <c r="A313" s="34"/>
      <c r="B313" s="35"/>
      <c r="C313" s="36"/>
      <c r="D313" s="225" t="s">
        <v>199</v>
      </c>
      <c r="E313" s="36"/>
      <c r="F313" s="226" t="s">
        <v>373</v>
      </c>
      <c r="G313" s="36"/>
      <c r="H313" s="36"/>
      <c r="I313" s="150"/>
      <c r="J313" s="36"/>
      <c r="K313" s="36"/>
      <c r="L313" s="40"/>
      <c r="M313" s="227"/>
      <c r="N313" s="228"/>
      <c r="O313" s="87"/>
      <c r="P313" s="87"/>
      <c r="Q313" s="87"/>
      <c r="R313" s="87"/>
      <c r="S313" s="87"/>
      <c r="T313" s="88"/>
      <c r="U313" s="34"/>
      <c r="V313" s="34"/>
      <c r="W313" s="34"/>
      <c r="X313" s="34"/>
      <c r="Y313" s="34"/>
      <c r="Z313" s="34"/>
      <c r="AA313" s="34"/>
      <c r="AB313" s="34"/>
      <c r="AC313" s="34"/>
      <c r="AD313" s="34"/>
      <c r="AE313" s="34"/>
      <c r="AT313" s="13" t="s">
        <v>199</v>
      </c>
      <c r="AU313" s="13" t="s">
        <v>76</v>
      </c>
    </row>
    <row r="314" s="2" customFormat="1">
      <c r="A314" s="34"/>
      <c r="B314" s="35"/>
      <c r="C314" s="36"/>
      <c r="D314" s="225" t="s">
        <v>340</v>
      </c>
      <c r="E314" s="36"/>
      <c r="F314" s="229" t="s">
        <v>824</v>
      </c>
      <c r="G314" s="36"/>
      <c r="H314" s="36"/>
      <c r="I314" s="150"/>
      <c r="J314" s="36"/>
      <c r="K314" s="36"/>
      <c r="L314" s="40"/>
      <c r="M314" s="227"/>
      <c r="N314" s="228"/>
      <c r="O314" s="87"/>
      <c r="P314" s="87"/>
      <c r="Q314" s="87"/>
      <c r="R314" s="87"/>
      <c r="S314" s="87"/>
      <c r="T314" s="88"/>
      <c r="U314" s="34"/>
      <c r="V314" s="34"/>
      <c r="W314" s="34"/>
      <c r="X314" s="34"/>
      <c r="Y314" s="34"/>
      <c r="Z314" s="34"/>
      <c r="AA314" s="34"/>
      <c r="AB314" s="34"/>
      <c r="AC314" s="34"/>
      <c r="AD314" s="34"/>
      <c r="AE314" s="34"/>
      <c r="AT314" s="13" t="s">
        <v>340</v>
      </c>
      <c r="AU314" s="13" t="s">
        <v>76</v>
      </c>
    </row>
    <row r="315" s="2" customFormat="1" ht="16.5" customHeight="1">
      <c r="A315" s="34"/>
      <c r="B315" s="35"/>
      <c r="C315" s="211" t="s">
        <v>1991</v>
      </c>
      <c r="D315" s="211" t="s">
        <v>192</v>
      </c>
      <c r="E315" s="212" t="s">
        <v>376</v>
      </c>
      <c r="F315" s="213" t="s">
        <v>377</v>
      </c>
      <c r="G315" s="214" t="s">
        <v>195</v>
      </c>
      <c r="H315" s="215">
        <v>49.845999999999997</v>
      </c>
      <c r="I315" s="216"/>
      <c r="J315" s="217">
        <f>ROUND(I315*H315,2)</f>
        <v>0</v>
      </c>
      <c r="K315" s="218"/>
      <c r="L315" s="40"/>
      <c r="M315" s="219" t="s">
        <v>1</v>
      </c>
      <c r="N315" s="220" t="s">
        <v>41</v>
      </c>
      <c r="O315" s="87"/>
      <c r="P315" s="221">
        <f>O315*H315</f>
        <v>0</v>
      </c>
      <c r="Q315" s="221">
        <v>0</v>
      </c>
      <c r="R315" s="221">
        <f>Q315*H315</f>
        <v>0</v>
      </c>
      <c r="S315" s="221">
        <v>0</v>
      </c>
      <c r="T315" s="222">
        <f>S315*H315</f>
        <v>0</v>
      </c>
      <c r="U315" s="34"/>
      <c r="V315" s="34"/>
      <c r="W315" s="34"/>
      <c r="X315" s="34"/>
      <c r="Y315" s="34"/>
      <c r="Z315" s="34"/>
      <c r="AA315" s="34"/>
      <c r="AB315" s="34"/>
      <c r="AC315" s="34"/>
      <c r="AD315" s="34"/>
      <c r="AE315" s="34"/>
      <c r="AR315" s="223" t="s">
        <v>196</v>
      </c>
      <c r="AT315" s="223" t="s">
        <v>192</v>
      </c>
      <c r="AU315" s="223" t="s">
        <v>76</v>
      </c>
      <c r="AY315" s="13" t="s">
        <v>197</v>
      </c>
      <c r="BE315" s="224">
        <f>IF(N315="základní",J315,0)</f>
        <v>0</v>
      </c>
      <c r="BF315" s="224">
        <f>IF(N315="snížená",J315,0)</f>
        <v>0</v>
      </c>
      <c r="BG315" s="224">
        <f>IF(N315="zákl. přenesená",J315,0)</f>
        <v>0</v>
      </c>
      <c r="BH315" s="224">
        <f>IF(N315="sníž. přenesená",J315,0)</f>
        <v>0</v>
      </c>
      <c r="BI315" s="224">
        <f>IF(N315="nulová",J315,0)</f>
        <v>0</v>
      </c>
      <c r="BJ315" s="13" t="s">
        <v>83</v>
      </c>
      <c r="BK315" s="224">
        <f>ROUND(I315*H315,2)</f>
        <v>0</v>
      </c>
      <c r="BL315" s="13" t="s">
        <v>196</v>
      </c>
      <c r="BM315" s="223" t="s">
        <v>1992</v>
      </c>
    </row>
    <row r="316" s="2" customFormat="1">
      <c r="A316" s="34"/>
      <c r="B316" s="35"/>
      <c r="C316" s="36"/>
      <c r="D316" s="225" t="s">
        <v>199</v>
      </c>
      <c r="E316" s="36"/>
      <c r="F316" s="226" t="s">
        <v>379</v>
      </c>
      <c r="G316" s="36"/>
      <c r="H316" s="36"/>
      <c r="I316" s="150"/>
      <c r="J316" s="36"/>
      <c r="K316" s="36"/>
      <c r="L316" s="40"/>
      <c r="M316" s="227"/>
      <c r="N316" s="228"/>
      <c r="O316" s="87"/>
      <c r="P316" s="87"/>
      <c r="Q316" s="87"/>
      <c r="R316" s="87"/>
      <c r="S316" s="87"/>
      <c r="T316" s="88"/>
      <c r="U316" s="34"/>
      <c r="V316" s="34"/>
      <c r="W316" s="34"/>
      <c r="X316" s="34"/>
      <c r="Y316" s="34"/>
      <c r="Z316" s="34"/>
      <c r="AA316" s="34"/>
      <c r="AB316" s="34"/>
      <c r="AC316" s="34"/>
      <c r="AD316" s="34"/>
      <c r="AE316" s="34"/>
      <c r="AT316" s="13" t="s">
        <v>199</v>
      </c>
      <c r="AU316" s="13" t="s">
        <v>76</v>
      </c>
    </row>
    <row r="317" s="2" customFormat="1">
      <c r="A317" s="34"/>
      <c r="B317" s="35"/>
      <c r="C317" s="36"/>
      <c r="D317" s="225" t="s">
        <v>340</v>
      </c>
      <c r="E317" s="36"/>
      <c r="F317" s="229" t="s">
        <v>824</v>
      </c>
      <c r="G317" s="36"/>
      <c r="H317" s="36"/>
      <c r="I317" s="150"/>
      <c r="J317" s="36"/>
      <c r="K317" s="36"/>
      <c r="L317" s="40"/>
      <c r="M317" s="227"/>
      <c r="N317" s="228"/>
      <c r="O317" s="87"/>
      <c r="P317" s="87"/>
      <c r="Q317" s="87"/>
      <c r="R317" s="87"/>
      <c r="S317" s="87"/>
      <c r="T317" s="88"/>
      <c r="U317" s="34"/>
      <c r="V317" s="34"/>
      <c r="W317" s="34"/>
      <c r="X317" s="34"/>
      <c r="Y317" s="34"/>
      <c r="Z317" s="34"/>
      <c r="AA317" s="34"/>
      <c r="AB317" s="34"/>
      <c r="AC317" s="34"/>
      <c r="AD317" s="34"/>
      <c r="AE317" s="34"/>
      <c r="AT317" s="13" t="s">
        <v>340</v>
      </c>
      <c r="AU317" s="13" t="s">
        <v>76</v>
      </c>
    </row>
    <row r="318" s="2" customFormat="1" ht="16.5" customHeight="1">
      <c r="A318" s="34"/>
      <c r="B318" s="35"/>
      <c r="C318" s="211" t="s">
        <v>1993</v>
      </c>
      <c r="D318" s="211" t="s">
        <v>192</v>
      </c>
      <c r="E318" s="212" t="s">
        <v>381</v>
      </c>
      <c r="F318" s="213" t="s">
        <v>382</v>
      </c>
      <c r="G318" s="214" t="s">
        <v>195</v>
      </c>
      <c r="H318" s="215">
        <v>0.050000000000000003</v>
      </c>
      <c r="I318" s="216"/>
      <c r="J318" s="217">
        <f>ROUND(I318*H318,2)</f>
        <v>0</v>
      </c>
      <c r="K318" s="218"/>
      <c r="L318" s="40"/>
      <c r="M318" s="219" t="s">
        <v>1</v>
      </c>
      <c r="N318" s="220" t="s">
        <v>41</v>
      </c>
      <c r="O318" s="87"/>
      <c r="P318" s="221">
        <f>O318*H318</f>
        <v>0</v>
      </c>
      <c r="Q318" s="221">
        <v>0</v>
      </c>
      <c r="R318" s="221">
        <f>Q318*H318</f>
        <v>0</v>
      </c>
      <c r="S318" s="221">
        <v>0</v>
      </c>
      <c r="T318" s="222">
        <f>S318*H318</f>
        <v>0</v>
      </c>
      <c r="U318" s="34"/>
      <c r="V318" s="34"/>
      <c r="W318" s="34"/>
      <c r="X318" s="34"/>
      <c r="Y318" s="34"/>
      <c r="Z318" s="34"/>
      <c r="AA318" s="34"/>
      <c r="AB318" s="34"/>
      <c r="AC318" s="34"/>
      <c r="AD318" s="34"/>
      <c r="AE318" s="34"/>
      <c r="AR318" s="223" t="s">
        <v>196</v>
      </c>
      <c r="AT318" s="223" t="s">
        <v>192</v>
      </c>
      <c r="AU318" s="223" t="s">
        <v>76</v>
      </c>
      <c r="AY318" s="13" t="s">
        <v>197</v>
      </c>
      <c r="BE318" s="224">
        <f>IF(N318="základní",J318,0)</f>
        <v>0</v>
      </c>
      <c r="BF318" s="224">
        <f>IF(N318="snížená",J318,0)</f>
        <v>0</v>
      </c>
      <c r="BG318" s="224">
        <f>IF(N318="zákl. přenesená",J318,0)</f>
        <v>0</v>
      </c>
      <c r="BH318" s="224">
        <f>IF(N318="sníž. přenesená",J318,0)</f>
        <v>0</v>
      </c>
      <c r="BI318" s="224">
        <f>IF(N318="nulová",J318,0)</f>
        <v>0</v>
      </c>
      <c r="BJ318" s="13" t="s">
        <v>83</v>
      </c>
      <c r="BK318" s="224">
        <f>ROUND(I318*H318,2)</f>
        <v>0</v>
      </c>
      <c r="BL318" s="13" t="s">
        <v>196</v>
      </c>
      <c r="BM318" s="223" t="s">
        <v>1994</v>
      </c>
    </row>
    <row r="319" s="2" customFormat="1">
      <c r="A319" s="34"/>
      <c r="B319" s="35"/>
      <c r="C319" s="36"/>
      <c r="D319" s="225" t="s">
        <v>199</v>
      </c>
      <c r="E319" s="36"/>
      <c r="F319" s="226" t="s">
        <v>384</v>
      </c>
      <c r="G319" s="36"/>
      <c r="H319" s="36"/>
      <c r="I319" s="150"/>
      <c r="J319" s="36"/>
      <c r="K319" s="36"/>
      <c r="L319" s="40"/>
      <c r="M319" s="227"/>
      <c r="N319" s="228"/>
      <c r="O319" s="87"/>
      <c r="P319" s="87"/>
      <c r="Q319" s="87"/>
      <c r="R319" s="87"/>
      <c r="S319" s="87"/>
      <c r="T319" s="88"/>
      <c r="U319" s="34"/>
      <c r="V319" s="34"/>
      <c r="W319" s="34"/>
      <c r="X319" s="34"/>
      <c r="Y319" s="34"/>
      <c r="Z319" s="34"/>
      <c r="AA319" s="34"/>
      <c r="AB319" s="34"/>
      <c r="AC319" s="34"/>
      <c r="AD319" s="34"/>
      <c r="AE319" s="34"/>
      <c r="AT319" s="13" t="s">
        <v>199</v>
      </c>
      <c r="AU319" s="13" t="s">
        <v>76</v>
      </c>
    </row>
    <row r="320" s="2" customFormat="1">
      <c r="A320" s="34"/>
      <c r="B320" s="35"/>
      <c r="C320" s="36"/>
      <c r="D320" s="225" t="s">
        <v>340</v>
      </c>
      <c r="E320" s="36"/>
      <c r="F320" s="229" t="s">
        <v>385</v>
      </c>
      <c r="G320" s="36"/>
      <c r="H320" s="36"/>
      <c r="I320" s="150"/>
      <c r="J320" s="36"/>
      <c r="K320" s="36"/>
      <c r="L320" s="40"/>
      <c r="M320" s="227"/>
      <c r="N320" s="228"/>
      <c r="O320" s="87"/>
      <c r="P320" s="87"/>
      <c r="Q320" s="87"/>
      <c r="R320" s="87"/>
      <c r="S320" s="87"/>
      <c r="T320" s="88"/>
      <c r="U320" s="34"/>
      <c r="V320" s="34"/>
      <c r="W320" s="34"/>
      <c r="X320" s="34"/>
      <c r="Y320" s="34"/>
      <c r="Z320" s="34"/>
      <c r="AA320" s="34"/>
      <c r="AB320" s="34"/>
      <c r="AC320" s="34"/>
      <c r="AD320" s="34"/>
      <c r="AE320" s="34"/>
      <c r="AT320" s="13" t="s">
        <v>340</v>
      </c>
      <c r="AU320" s="13" t="s">
        <v>76</v>
      </c>
    </row>
    <row r="321" s="2" customFormat="1" ht="16.5" customHeight="1">
      <c r="A321" s="34"/>
      <c r="B321" s="35"/>
      <c r="C321" s="211" t="s">
        <v>1995</v>
      </c>
      <c r="D321" s="211" t="s">
        <v>192</v>
      </c>
      <c r="E321" s="212" t="s">
        <v>387</v>
      </c>
      <c r="F321" s="213" t="s">
        <v>388</v>
      </c>
      <c r="G321" s="214" t="s">
        <v>195</v>
      </c>
      <c r="H321" s="215">
        <v>0.050000000000000003</v>
      </c>
      <c r="I321" s="216"/>
      <c r="J321" s="217">
        <f>ROUND(I321*H321,2)</f>
        <v>0</v>
      </c>
      <c r="K321" s="218"/>
      <c r="L321" s="40"/>
      <c r="M321" s="219" t="s">
        <v>1</v>
      </c>
      <c r="N321" s="220" t="s">
        <v>41</v>
      </c>
      <c r="O321" s="87"/>
      <c r="P321" s="221">
        <f>O321*H321</f>
        <v>0</v>
      </c>
      <c r="Q321" s="221">
        <v>0</v>
      </c>
      <c r="R321" s="221">
        <f>Q321*H321</f>
        <v>0</v>
      </c>
      <c r="S321" s="221">
        <v>0</v>
      </c>
      <c r="T321" s="222">
        <f>S321*H321</f>
        <v>0</v>
      </c>
      <c r="U321" s="34"/>
      <c r="V321" s="34"/>
      <c r="W321" s="34"/>
      <c r="X321" s="34"/>
      <c r="Y321" s="34"/>
      <c r="Z321" s="34"/>
      <c r="AA321" s="34"/>
      <c r="AB321" s="34"/>
      <c r="AC321" s="34"/>
      <c r="AD321" s="34"/>
      <c r="AE321" s="34"/>
      <c r="AR321" s="223" t="s">
        <v>196</v>
      </c>
      <c r="AT321" s="223" t="s">
        <v>192</v>
      </c>
      <c r="AU321" s="223" t="s">
        <v>76</v>
      </c>
      <c r="AY321" s="13" t="s">
        <v>197</v>
      </c>
      <c r="BE321" s="224">
        <f>IF(N321="základní",J321,0)</f>
        <v>0</v>
      </c>
      <c r="BF321" s="224">
        <f>IF(N321="snížená",J321,0)</f>
        <v>0</v>
      </c>
      <c r="BG321" s="224">
        <f>IF(N321="zákl. přenesená",J321,0)</f>
        <v>0</v>
      </c>
      <c r="BH321" s="224">
        <f>IF(N321="sníž. přenesená",J321,0)</f>
        <v>0</v>
      </c>
      <c r="BI321" s="224">
        <f>IF(N321="nulová",J321,0)</f>
        <v>0</v>
      </c>
      <c r="BJ321" s="13" t="s">
        <v>83</v>
      </c>
      <c r="BK321" s="224">
        <f>ROUND(I321*H321,2)</f>
        <v>0</v>
      </c>
      <c r="BL321" s="13" t="s">
        <v>196</v>
      </c>
      <c r="BM321" s="223" t="s">
        <v>1996</v>
      </c>
    </row>
    <row r="322" s="2" customFormat="1">
      <c r="A322" s="34"/>
      <c r="B322" s="35"/>
      <c r="C322" s="36"/>
      <c r="D322" s="225" t="s">
        <v>199</v>
      </c>
      <c r="E322" s="36"/>
      <c r="F322" s="226" t="s">
        <v>390</v>
      </c>
      <c r="G322" s="36"/>
      <c r="H322" s="36"/>
      <c r="I322" s="150"/>
      <c r="J322" s="36"/>
      <c r="K322" s="36"/>
      <c r="L322" s="40"/>
      <c r="M322" s="227"/>
      <c r="N322" s="228"/>
      <c r="O322" s="87"/>
      <c r="P322" s="87"/>
      <c r="Q322" s="87"/>
      <c r="R322" s="87"/>
      <c r="S322" s="87"/>
      <c r="T322" s="88"/>
      <c r="U322" s="34"/>
      <c r="V322" s="34"/>
      <c r="W322" s="34"/>
      <c r="X322" s="34"/>
      <c r="Y322" s="34"/>
      <c r="Z322" s="34"/>
      <c r="AA322" s="34"/>
      <c r="AB322" s="34"/>
      <c r="AC322" s="34"/>
      <c r="AD322" s="34"/>
      <c r="AE322" s="34"/>
      <c r="AT322" s="13" t="s">
        <v>199</v>
      </c>
      <c r="AU322" s="13" t="s">
        <v>76</v>
      </c>
    </row>
    <row r="323" s="2" customFormat="1">
      <c r="A323" s="34"/>
      <c r="B323" s="35"/>
      <c r="C323" s="36"/>
      <c r="D323" s="225" t="s">
        <v>340</v>
      </c>
      <c r="E323" s="36"/>
      <c r="F323" s="229" t="s">
        <v>385</v>
      </c>
      <c r="G323" s="36"/>
      <c r="H323" s="36"/>
      <c r="I323" s="150"/>
      <c r="J323" s="36"/>
      <c r="K323" s="36"/>
      <c r="L323" s="40"/>
      <c r="M323" s="227"/>
      <c r="N323" s="228"/>
      <c r="O323" s="87"/>
      <c r="P323" s="87"/>
      <c r="Q323" s="87"/>
      <c r="R323" s="87"/>
      <c r="S323" s="87"/>
      <c r="T323" s="88"/>
      <c r="U323" s="34"/>
      <c r="V323" s="34"/>
      <c r="W323" s="34"/>
      <c r="X323" s="34"/>
      <c r="Y323" s="34"/>
      <c r="Z323" s="34"/>
      <c r="AA323" s="34"/>
      <c r="AB323" s="34"/>
      <c r="AC323" s="34"/>
      <c r="AD323" s="34"/>
      <c r="AE323" s="34"/>
      <c r="AT323" s="13" t="s">
        <v>340</v>
      </c>
      <c r="AU323" s="13" t="s">
        <v>76</v>
      </c>
    </row>
    <row r="324" s="2" customFormat="1" ht="16.5" customHeight="1">
      <c r="A324" s="34"/>
      <c r="B324" s="35"/>
      <c r="C324" s="211" t="s">
        <v>1997</v>
      </c>
      <c r="D324" s="211" t="s">
        <v>192</v>
      </c>
      <c r="E324" s="212" t="s">
        <v>1998</v>
      </c>
      <c r="F324" s="213" t="s">
        <v>1999</v>
      </c>
      <c r="G324" s="214" t="s">
        <v>195</v>
      </c>
      <c r="H324" s="215">
        <v>24.199999999999999</v>
      </c>
      <c r="I324" s="216"/>
      <c r="J324" s="217">
        <f>ROUND(I324*H324,2)</f>
        <v>0</v>
      </c>
      <c r="K324" s="218"/>
      <c r="L324" s="40"/>
      <c r="M324" s="219" t="s">
        <v>1</v>
      </c>
      <c r="N324" s="220" t="s">
        <v>41</v>
      </c>
      <c r="O324" s="87"/>
      <c r="P324" s="221">
        <f>O324*H324</f>
        <v>0</v>
      </c>
      <c r="Q324" s="221">
        <v>0</v>
      </c>
      <c r="R324" s="221">
        <f>Q324*H324</f>
        <v>0</v>
      </c>
      <c r="S324" s="221">
        <v>0</v>
      </c>
      <c r="T324" s="222">
        <f>S324*H324</f>
        <v>0</v>
      </c>
      <c r="U324" s="34"/>
      <c r="V324" s="34"/>
      <c r="W324" s="34"/>
      <c r="X324" s="34"/>
      <c r="Y324" s="34"/>
      <c r="Z324" s="34"/>
      <c r="AA324" s="34"/>
      <c r="AB324" s="34"/>
      <c r="AC324" s="34"/>
      <c r="AD324" s="34"/>
      <c r="AE324" s="34"/>
      <c r="AR324" s="223" t="s">
        <v>196</v>
      </c>
      <c r="AT324" s="223" t="s">
        <v>192</v>
      </c>
      <c r="AU324" s="223" t="s">
        <v>76</v>
      </c>
      <c r="AY324" s="13" t="s">
        <v>197</v>
      </c>
      <c r="BE324" s="224">
        <f>IF(N324="základní",J324,0)</f>
        <v>0</v>
      </c>
      <c r="BF324" s="224">
        <f>IF(N324="snížená",J324,0)</f>
        <v>0</v>
      </c>
      <c r="BG324" s="224">
        <f>IF(N324="zákl. přenesená",J324,0)</f>
        <v>0</v>
      </c>
      <c r="BH324" s="224">
        <f>IF(N324="sníž. přenesená",J324,0)</f>
        <v>0</v>
      </c>
      <c r="BI324" s="224">
        <f>IF(N324="nulová",J324,0)</f>
        <v>0</v>
      </c>
      <c r="BJ324" s="13" t="s">
        <v>83</v>
      </c>
      <c r="BK324" s="224">
        <f>ROUND(I324*H324,2)</f>
        <v>0</v>
      </c>
      <c r="BL324" s="13" t="s">
        <v>196</v>
      </c>
      <c r="BM324" s="223" t="s">
        <v>2000</v>
      </c>
    </row>
    <row r="325" s="2" customFormat="1">
      <c r="A325" s="34"/>
      <c r="B325" s="35"/>
      <c r="C325" s="36"/>
      <c r="D325" s="225" t="s">
        <v>199</v>
      </c>
      <c r="E325" s="36"/>
      <c r="F325" s="226" t="s">
        <v>2001</v>
      </c>
      <c r="G325" s="36"/>
      <c r="H325" s="36"/>
      <c r="I325" s="150"/>
      <c r="J325" s="36"/>
      <c r="K325" s="36"/>
      <c r="L325" s="40"/>
      <c r="M325" s="227"/>
      <c r="N325" s="228"/>
      <c r="O325" s="87"/>
      <c r="P325" s="87"/>
      <c r="Q325" s="87"/>
      <c r="R325" s="87"/>
      <c r="S325" s="87"/>
      <c r="T325" s="88"/>
      <c r="U325" s="34"/>
      <c r="V325" s="34"/>
      <c r="W325" s="34"/>
      <c r="X325" s="34"/>
      <c r="Y325" s="34"/>
      <c r="Z325" s="34"/>
      <c r="AA325" s="34"/>
      <c r="AB325" s="34"/>
      <c r="AC325" s="34"/>
      <c r="AD325" s="34"/>
      <c r="AE325" s="34"/>
      <c r="AT325" s="13" t="s">
        <v>199</v>
      </c>
      <c r="AU325" s="13" t="s">
        <v>76</v>
      </c>
    </row>
    <row r="326" s="2" customFormat="1">
      <c r="A326" s="34"/>
      <c r="B326" s="35"/>
      <c r="C326" s="36"/>
      <c r="D326" s="225" t="s">
        <v>340</v>
      </c>
      <c r="E326" s="36"/>
      <c r="F326" s="229" t="s">
        <v>2002</v>
      </c>
      <c r="G326" s="36"/>
      <c r="H326" s="36"/>
      <c r="I326" s="150"/>
      <c r="J326" s="36"/>
      <c r="K326" s="36"/>
      <c r="L326" s="40"/>
      <c r="M326" s="227"/>
      <c r="N326" s="228"/>
      <c r="O326" s="87"/>
      <c r="P326" s="87"/>
      <c r="Q326" s="87"/>
      <c r="R326" s="87"/>
      <c r="S326" s="87"/>
      <c r="T326" s="88"/>
      <c r="U326" s="34"/>
      <c r="V326" s="34"/>
      <c r="W326" s="34"/>
      <c r="X326" s="34"/>
      <c r="Y326" s="34"/>
      <c r="Z326" s="34"/>
      <c r="AA326" s="34"/>
      <c r="AB326" s="34"/>
      <c r="AC326" s="34"/>
      <c r="AD326" s="34"/>
      <c r="AE326" s="34"/>
      <c r="AT326" s="13" t="s">
        <v>340</v>
      </c>
      <c r="AU326" s="13" t="s">
        <v>76</v>
      </c>
    </row>
    <row r="327" s="10" customFormat="1">
      <c r="A327" s="10"/>
      <c r="B327" s="230"/>
      <c r="C327" s="231"/>
      <c r="D327" s="225" t="s">
        <v>203</v>
      </c>
      <c r="E327" s="232" t="s">
        <v>1</v>
      </c>
      <c r="F327" s="233" t="s">
        <v>2003</v>
      </c>
      <c r="G327" s="231"/>
      <c r="H327" s="234">
        <v>24.199999999999999</v>
      </c>
      <c r="I327" s="235"/>
      <c r="J327" s="231"/>
      <c r="K327" s="231"/>
      <c r="L327" s="236"/>
      <c r="M327" s="237"/>
      <c r="N327" s="238"/>
      <c r="O327" s="238"/>
      <c r="P327" s="238"/>
      <c r="Q327" s="238"/>
      <c r="R327" s="238"/>
      <c r="S327" s="238"/>
      <c r="T327" s="239"/>
      <c r="U327" s="10"/>
      <c r="V327" s="10"/>
      <c r="W327" s="10"/>
      <c r="X327" s="10"/>
      <c r="Y327" s="10"/>
      <c r="Z327" s="10"/>
      <c r="AA327" s="10"/>
      <c r="AB327" s="10"/>
      <c r="AC327" s="10"/>
      <c r="AD327" s="10"/>
      <c r="AE327" s="10"/>
      <c r="AT327" s="240" t="s">
        <v>203</v>
      </c>
      <c r="AU327" s="240" t="s">
        <v>76</v>
      </c>
      <c r="AV327" s="10" t="s">
        <v>85</v>
      </c>
      <c r="AW327" s="10" t="s">
        <v>32</v>
      </c>
      <c r="AX327" s="10" t="s">
        <v>83</v>
      </c>
      <c r="AY327" s="240" t="s">
        <v>197</v>
      </c>
    </row>
    <row r="328" s="2" customFormat="1" ht="16.5" customHeight="1">
      <c r="A328" s="34"/>
      <c r="B328" s="35"/>
      <c r="C328" s="211" t="s">
        <v>783</v>
      </c>
      <c r="D328" s="211" t="s">
        <v>192</v>
      </c>
      <c r="E328" s="212" t="s">
        <v>2004</v>
      </c>
      <c r="F328" s="213" t="s">
        <v>2005</v>
      </c>
      <c r="G328" s="214" t="s">
        <v>195</v>
      </c>
      <c r="H328" s="215">
        <v>27.399999999999999</v>
      </c>
      <c r="I328" s="216"/>
      <c r="J328" s="217">
        <f>ROUND(I328*H328,2)</f>
        <v>0</v>
      </c>
      <c r="K328" s="218"/>
      <c r="L328" s="40"/>
      <c r="M328" s="219" t="s">
        <v>1</v>
      </c>
      <c r="N328" s="220" t="s">
        <v>41</v>
      </c>
      <c r="O328" s="87"/>
      <c r="P328" s="221">
        <f>O328*H328</f>
        <v>0</v>
      </c>
      <c r="Q328" s="221">
        <v>0</v>
      </c>
      <c r="R328" s="221">
        <f>Q328*H328</f>
        <v>0</v>
      </c>
      <c r="S328" s="221">
        <v>0</v>
      </c>
      <c r="T328" s="222">
        <f>S328*H328</f>
        <v>0</v>
      </c>
      <c r="U328" s="34"/>
      <c r="V328" s="34"/>
      <c r="W328" s="34"/>
      <c r="X328" s="34"/>
      <c r="Y328" s="34"/>
      <c r="Z328" s="34"/>
      <c r="AA328" s="34"/>
      <c r="AB328" s="34"/>
      <c r="AC328" s="34"/>
      <c r="AD328" s="34"/>
      <c r="AE328" s="34"/>
      <c r="AR328" s="223" t="s">
        <v>196</v>
      </c>
      <c r="AT328" s="223" t="s">
        <v>192</v>
      </c>
      <c r="AU328" s="223" t="s">
        <v>76</v>
      </c>
      <c r="AY328" s="13" t="s">
        <v>197</v>
      </c>
      <c r="BE328" s="224">
        <f>IF(N328="základní",J328,0)</f>
        <v>0</v>
      </c>
      <c r="BF328" s="224">
        <f>IF(N328="snížená",J328,0)</f>
        <v>0</v>
      </c>
      <c r="BG328" s="224">
        <f>IF(N328="zákl. přenesená",J328,0)</f>
        <v>0</v>
      </c>
      <c r="BH328" s="224">
        <f>IF(N328="sníž. přenesená",J328,0)</f>
        <v>0</v>
      </c>
      <c r="BI328" s="224">
        <f>IF(N328="nulová",J328,0)</f>
        <v>0</v>
      </c>
      <c r="BJ328" s="13" t="s">
        <v>83</v>
      </c>
      <c r="BK328" s="224">
        <f>ROUND(I328*H328,2)</f>
        <v>0</v>
      </c>
      <c r="BL328" s="13" t="s">
        <v>196</v>
      </c>
      <c r="BM328" s="223" t="s">
        <v>2006</v>
      </c>
    </row>
    <row r="329" s="2" customFormat="1">
      <c r="A329" s="34"/>
      <c r="B329" s="35"/>
      <c r="C329" s="36"/>
      <c r="D329" s="225" t="s">
        <v>199</v>
      </c>
      <c r="E329" s="36"/>
      <c r="F329" s="226" t="s">
        <v>2007</v>
      </c>
      <c r="G329" s="36"/>
      <c r="H329" s="36"/>
      <c r="I329" s="150"/>
      <c r="J329" s="36"/>
      <c r="K329" s="36"/>
      <c r="L329" s="40"/>
      <c r="M329" s="227"/>
      <c r="N329" s="228"/>
      <c r="O329" s="87"/>
      <c r="P329" s="87"/>
      <c r="Q329" s="87"/>
      <c r="R329" s="87"/>
      <c r="S329" s="87"/>
      <c r="T329" s="88"/>
      <c r="U329" s="34"/>
      <c r="V329" s="34"/>
      <c r="W329" s="34"/>
      <c r="X329" s="34"/>
      <c r="Y329" s="34"/>
      <c r="Z329" s="34"/>
      <c r="AA329" s="34"/>
      <c r="AB329" s="34"/>
      <c r="AC329" s="34"/>
      <c r="AD329" s="34"/>
      <c r="AE329" s="34"/>
      <c r="AT329" s="13" t="s">
        <v>199</v>
      </c>
      <c r="AU329" s="13" t="s">
        <v>76</v>
      </c>
    </row>
    <row r="330" s="2" customFormat="1">
      <c r="A330" s="34"/>
      <c r="B330" s="35"/>
      <c r="C330" s="36"/>
      <c r="D330" s="225" t="s">
        <v>340</v>
      </c>
      <c r="E330" s="36"/>
      <c r="F330" s="229" t="s">
        <v>2002</v>
      </c>
      <c r="G330" s="36"/>
      <c r="H330" s="36"/>
      <c r="I330" s="150"/>
      <c r="J330" s="36"/>
      <c r="K330" s="36"/>
      <c r="L330" s="40"/>
      <c r="M330" s="227"/>
      <c r="N330" s="228"/>
      <c r="O330" s="87"/>
      <c r="P330" s="87"/>
      <c r="Q330" s="87"/>
      <c r="R330" s="87"/>
      <c r="S330" s="87"/>
      <c r="T330" s="88"/>
      <c r="U330" s="34"/>
      <c r="V330" s="34"/>
      <c r="W330" s="34"/>
      <c r="X330" s="34"/>
      <c r="Y330" s="34"/>
      <c r="Z330" s="34"/>
      <c r="AA330" s="34"/>
      <c r="AB330" s="34"/>
      <c r="AC330" s="34"/>
      <c r="AD330" s="34"/>
      <c r="AE330" s="34"/>
      <c r="AT330" s="13" t="s">
        <v>340</v>
      </c>
      <c r="AU330" s="13" t="s">
        <v>76</v>
      </c>
    </row>
    <row r="331" s="10" customFormat="1">
      <c r="A331" s="10"/>
      <c r="B331" s="230"/>
      <c r="C331" s="231"/>
      <c r="D331" s="225" t="s">
        <v>203</v>
      </c>
      <c r="E331" s="232" t="s">
        <v>1</v>
      </c>
      <c r="F331" s="233" t="s">
        <v>2008</v>
      </c>
      <c r="G331" s="231"/>
      <c r="H331" s="234">
        <v>27.399999999999999</v>
      </c>
      <c r="I331" s="235"/>
      <c r="J331" s="231"/>
      <c r="K331" s="231"/>
      <c r="L331" s="236"/>
      <c r="M331" s="237"/>
      <c r="N331" s="238"/>
      <c r="O331" s="238"/>
      <c r="P331" s="238"/>
      <c r="Q331" s="238"/>
      <c r="R331" s="238"/>
      <c r="S331" s="238"/>
      <c r="T331" s="239"/>
      <c r="U331" s="10"/>
      <c r="V331" s="10"/>
      <c r="W331" s="10"/>
      <c r="X331" s="10"/>
      <c r="Y331" s="10"/>
      <c r="Z331" s="10"/>
      <c r="AA331" s="10"/>
      <c r="AB331" s="10"/>
      <c r="AC331" s="10"/>
      <c r="AD331" s="10"/>
      <c r="AE331" s="10"/>
      <c r="AT331" s="240" t="s">
        <v>203</v>
      </c>
      <c r="AU331" s="240" t="s">
        <v>76</v>
      </c>
      <c r="AV331" s="10" t="s">
        <v>85</v>
      </c>
      <c r="AW331" s="10" t="s">
        <v>32</v>
      </c>
      <c r="AX331" s="10" t="s">
        <v>83</v>
      </c>
      <c r="AY331" s="240" t="s">
        <v>197</v>
      </c>
    </row>
    <row r="332" s="2" customFormat="1" ht="16.5" customHeight="1">
      <c r="A332" s="34"/>
      <c r="B332" s="35"/>
      <c r="C332" s="211" t="s">
        <v>2009</v>
      </c>
      <c r="D332" s="211" t="s">
        <v>192</v>
      </c>
      <c r="E332" s="212" t="s">
        <v>2010</v>
      </c>
      <c r="F332" s="213" t="s">
        <v>2011</v>
      </c>
      <c r="G332" s="214" t="s">
        <v>209</v>
      </c>
      <c r="H332" s="215">
        <v>1</v>
      </c>
      <c r="I332" s="216"/>
      <c r="J332" s="217">
        <f>ROUND(I332*H332,2)</f>
        <v>0</v>
      </c>
      <c r="K332" s="218"/>
      <c r="L332" s="40"/>
      <c r="M332" s="219" t="s">
        <v>1</v>
      </c>
      <c r="N332" s="220" t="s">
        <v>41</v>
      </c>
      <c r="O332" s="87"/>
      <c r="P332" s="221">
        <f>O332*H332</f>
        <v>0</v>
      </c>
      <c r="Q332" s="221">
        <v>0</v>
      </c>
      <c r="R332" s="221">
        <f>Q332*H332</f>
        <v>0</v>
      </c>
      <c r="S332" s="221">
        <v>0</v>
      </c>
      <c r="T332" s="222">
        <f>S332*H332</f>
        <v>0</v>
      </c>
      <c r="U332" s="34"/>
      <c r="V332" s="34"/>
      <c r="W332" s="34"/>
      <c r="X332" s="34"/>
      <c r="Y332" s="34"/>
      <c r="Z332" s="34"/>
      <c r="AA332" s="34"/>
      <c r="AB332" s="34"/>
      <c r="AC332" s="34"/>
      <c r="AD332" s="34"/>
      <c r="AE332" s="34"/>
      <c r="AR332" s="223" t="s">
        <v>196</v>
      </c>
      <c r="AT332" s="223" t="s">
        <v>192</v>
      </c>
      <c r="AU332" s="223" t="s">
        <v>76</v>
      </c>
      <c r="AY332" s="13" t="s">
        <v>197</v>
      </c>
      <c r="BE332" s="224">
        <f>IF(N332="základní",J332,0)</f>
        <v>0</v>
      </c>
      <c r="BF332" s="224">
        <f>IF(N332="snížená",J332,0)</f>
        <v>0</v>
      </c>
      <c r="BG332" s="224">
        <f>IF(N332="zákl. přenesená",J332,0)</f>
        <v>0</v>
      </c>
      <c r="BH332" s="224">
        <f>IF(N332="sníž. přenesená",J332,0)</f>
        <v>0</v>
      </c>
      <c r="BI332" s="224">
        <f>IF(N332="nulová",J332,0)</f>
        <v>0</v>
      </c>
      <c r="BJ332" s="13" t="s">
        <v>83</v>
      </c>
      <c r="BK332" s="224">
        <f>ROUND(I332*H332,2)</f>
        <v>0</v>
      </c>
      <c r="BL332" s="13" t="s">
        <v>196</v>
      </c>
      <c r="BM332" s="223" t="s">
        <v>2012</v>
      </c>
    </row>
    <row r="333" s="2" customFormat="1">
      <c r="A333" s="34"/>
      <c r="B333" s="35"/>
      <c r="C333" s="36"/>
      <c r="D333" s="225" t="s">
        <v>199</v>
      </c>
      <c r="E333" s="36"/>
      <c r="F333" s="226" t="s">
        <v>2013</v>
      </c>
      <c r="G333" s="36"/>
      <c r="H333" s="36"/>
      <c r="I333" s="150"/>
      <c r="J333" s="36"/>
      <c r="K333" s="36"/>
      <c r="L333" s="40"/>
      <c r="M333" s="227"/>
      <c r="N333" s="228"/>
      <c r="O333" s="87"/>
      <c r="P333" s="87"/>
      <c r="Q333" s="87"/>
      <c r="R333" s="87"/>
      <c r="S333" s="87"/>
      <c r="T333" s="88"/>
      <c r="U333" s="34"/>
      <c r="V333" s="34"/>
      <c r="W333" s="34"/>
      <c r="X333" s="34"/>
      <c r="Y333" s="34"/>
      <c r="Z333" s="34"/>
      <c r="AA333" s="34"/>
      <c r="AB333" s="34"/>
      <c r="AC333" s="34"/>
      <c r="AD333" s="34"/>
      <c r="AE333" s="34"/>
      <c r="AT333" s="13" t="s">
        <v>199</v>
      </c>
      <c r="AU333" s="13" t="s">
        <v>76</v>
      </c>
    </row>
    <row r="334" s="2" customFormat="1">
      <c r="A334" s="34"/>
      <c r="B334" s="35"/>
      <c r="C334" s="36"/>
      <c r="D334" s="225" t="s">
        <v>340</v>
      </c>
      <c r="E334" s="36"/>
      <c r="F334" s="229" t="s">
        <v>845</v>
      </c>
      <c r="G334" s="36"/>
      <c r="H334" s="36"/>
      <c r="I334" s="150"/>
      <c r="J334" s="36"/>
      <c r="K334" s="36"/>
      <c r="L334" s="40"/>
      <c r="M334" s="227"/>
      <c r="N334" s="228"/>
      <c r="O334" s="87"/>
      <c r="P334" s="87"/>
      <c r="Q334" s="87"/>
      <c r="R334" s="87"/>
      <c r="S334" s="87"/>
      <c r="T334" s="88"/>
      <c r="U334" s="34"/>
      <c r="V334" s="34"/>
      <c r="W334" s="34"/>
      <c r="X334" s="34"/>
      <c r="Y334" s="34"/>
      <c r="Z334" s="34"/>
      <c r="AA334" s="34"/>
      <c r="AB334" s="34"/>
      <c r="AC334" s="34"/>
      <c r="AD334" s="34"/>
      <c r="AE334" s="34"/>
      <c r="AT334" s="13" t="s">
        <v>340</v>
      </c>
      <c r="AU334" s="13" t="s">
        <v>76</v>
      </c>
    </row>
    <row r="335" s="2" customFormat="1" ht="16.5" customHeight="1">
      <c r="A335" s="34"/>
      <c r="B335" s="35"/>
      <c r="C335" s="211" t="s">
        <v>1730</v>
      </c>
      <c r="D335" s="211" t="s">
        <v>192</v>
      </c>
      <c r="E335" s="212" t="s">
        <v>2014</v>
      </c>
      <c r="F335" s="213" t="s">
        <v>2015</v>
      </c>
      <c r="G335" s="214" t="s">
        <v>195</v>
      </c>
      <c r="H335" s="215">
        <v>62.799999999999997</v>
      </c>
      <c r="I335" s="216"/>
      <c r="J335" s="217">
        <f>ROUND(I335*H335,2)</f>
        <v>0</v>
      </c>
      <c r="K335" s="218"/>
      <c r="L335" s="40"/>
      <c r="M335" s="219" t="s">
        <v>1</v>
      </c>
      <c r="N335" s="220" t="s">
        <v>41</v>
      </c>
      <c r="O335" s="87"/>
      <c r="P335" s="221">
        <f>O335*H335</f>
        <v>0</v>
      </c>
      <c r="Q335" s="221">
        <v>0</v>
      </c>
      <c r="R335" s="221">
        <f>Q335*H335</f>
        <v>0</v>
      </c>
      <c r="S335" s="221">
        <v>0</v>
      </c>
      <c r="T335" s="222">
        <f>S335*H335</f>
        <v>0</v>
      </c>
      <c r="U335" s="34"/>
      <c r="V335" s="34"/>
      <c r="W335" s="34"/>
      <c r="X335" s="34"/>
      <c r="Y335" s="34"/>
      <c r="Z335" s="34"/>
      <c r="AA335" s="34"/>
      <c r="AB335" s="34"/>
      <c r="AC335" s="34"/>
      <c r="AD335" s="34"/>
      <c r="AE335" s="34"/>
      <c r="AR335" s="223" t="s">
        <v>196</v>
      </c>
      <c r="AT335" s="223" t="s">
        <v>192</v>
      </c>
      <c r="AU335" s="223" t="s">
        <v>76</v>
      </c>
      <c r="AY335" s="13" t="s">
        <v>197</v>
      </c>
      <c r="BE335" s="224">
        <f>IF(N335="základní",J335,0)</f>
        <v>0</v>
      </c>
      <c r="BF335" s="224">
        <f>IF(N335="snížená",J335,0)</f>
        <v>0</v>
      </c>
      <c r="BG335" s="224">
        <f>IF(N335="zákl. přenesená",J335,0)</f>
        <v>0</v>
      </c>
      <c r="BH335" s="224">
        <f>IF(N335="sníž. přenesená",J335,0)</f>
        <v>0</v>
      </c>
      <c r="BI335" s="224">
        <f>IF(N335="nulová",J335,0)</f>
        <v>0</v>
      </c>
      <c r="BJ335" s="13" t="s">
        <v>83</v>
      </c>
      <c r="BK335" s="224">
        <f>ROUND(I335*H335,2)</f>
        <v>0</v>
      </c>
      <c r="BL335" s="13" t="s">
        <v>196</v>
      </c>
      <c r="BM335" s="223" t="s">
        <v>2016</v>
      </c>
    </row>
    <row r="336" s="2" customFormat="1">
      <c r="A336" s="34"/>
      <c r="B336" s="35"/>
      <c r="C336" s="36"/>
      <c r="D336" s="225" t="s">
        <v>199</v>
      </c>
      <c r="E336" s="36"/>
      <c r="F336" s="226" t="s">
        <v>2017</v>
      </c>
      <c r="G336" s="36"/>
      <c r="H336" s="36"/>
      <c r="I336" s="150"/>
      <c r="J336" s="36"/>
      <c r="K336" s="36"/>
      <c r="L336" s="40"/>
      <c r="M336" s="227"/>
      <c r="N336" s="228"/>
      <c r="O336" s="87"/>
      <c r="P336" s="87"/>
      <c r="Q336" s="87"/>
      <c r="R336" s="87"/>
      <c r="S336" s="87"/>
      <c r="T336" s="88"/>
      <c r="U336" s="34"/>
      <c r="V336" s="34"/>
      <c r="W336" s="34"/>
      <c r="X336" s="34"/>
      <c r="Y336" s="34"/>
      <c r="Z336" s="34"/>
      <c r="AA336" s="34"/>
      <c r="AB336" s="34"/>
      <c r="AC336" s="34"/>
      <c r="AD336" s="34"/>
      <c r="AE336" s="34"/>
      <c r="AT336" s="13" t="s">
        <v>199</v>
      </c>
      <c r="AU336" s="13" t="s">
        <v>76</v>
      </c>
    </row>
    <row r="337" s="2" customFormat="1">
      <c r="A337" s="34"/>
      <c r="B337" s="35"/>
      <c r="C337" s="36"/>
      <c r="D337" s="225" t="s">
        <v>340</v>
      </c>
      <c r="E337" s="36"/>
      <c r="F337" s="229" t="s">
        <v>2002</v>
      </c>
      <c r="G337" s="36"/>
      <c r="H337" s="36"/>
      <c r="I337" s="150"/>
      <c r="J337" s="36"/>
      <c r="K337" s="36"/>
      <c r="L337" s="40"/>
      <c r="M337" s="227"/>
      <c r="N337" s="228"/>
      <c r="O337" s="87"/>
      <c r="P337" s="87"/>
      <c r="Q337" s="87"/>
      <c r="R337" s="87"/>
      <c r="S337" s="87"/>
      <c r="T337" s="88"/>
      <c r="U337" s="34"/>
      <c r="V337" s="34"/>
      <c r="W337" s="34"/>
      <c r="X337" s="34"/>
      <c r="Y337" s="34"/>
      <c r="Z337" s="34"/>
      <c r="AA337" s="34"/>
      <c r="AB337" s="34"/>
      <c r="AC337" s="34"/>
      <c r="AD337" s="34"/>
      <c r="AE337" s="34"/>
      <c r="AT337" s="13" t="s">
        <v>340</v>
      </c>
      <c r="AU337" s="13" t="s">
        <v>76</v>
      </c>
    </row>
    <row r="338" s="10" customFormat="1">
      <c r="A338" s="10"/>
      <c r="B338" s="230"/>
      <c r="C338" s="231"/>
      <c r="D338" s="225" t="s">
        <v>203</v>
      </c>
      <c r="E338" s="232" t="s">
        <v>1</v>
      </c>
      <c r="F338" s="233" t="s">
        <v>2018</v>
      </c>
      <c r="G338" s="231"/>
      <c r="H338" s="234">
        <v>62.799999999999997</v>
      </c>
      <c r="I338" s="235"/>
      <c r="J338" s="231"/>
      <c r="K338" s="231"/>
      <c r="L338" s="236"/>
      <c r="M338" s="237"/>
      <c r="N338" s="238"/>
      <c r="O338" s="238"/>
      <c r="P338" s="238"/>
      <c r="Q338" s="238"/>
      <c r="R338" s="238"/>
      <c r="S338" s="238"/>
      <c r="T338" s="239"/>
      <c r="U338" s="10"/>
      <c r="V338" s="10"/>
      <c r="W338" s="10"/>
      <c r="X338" s="10"/>
      <c r="Y338" s="10"/>
      <c r="Z338" s="10"/>
      <c r="AA338" s="10"/>
      <c r="AB338" s="10"/>
      <c r="AC338" s="10"/>
      <c r="AD338" s="10"/>
      <c r="AE338" s="10"/>
      <c r="AT338" s="240" t="s">
        <v>203</v>
      </c>
      <c r="AU338" s="240" t="s">
        <v>76</v>
      </c>
      <c r="AV338" s="10" t="s">
        <v>85</v>
      </c>
      <c r="AW338" s="10" t="s">
        <v>32</v>
      </c>
      <c r="AX338" s="10" t="s">
        <v>83</v>
      </c>
      <c r="AY338" s="240" t="s">
        <v>197</v>
      </c>
    </row>
    <row r="339" s="2" customFormat="1" ht="16.5" customHeight="1">
      <c r="A339" s="34"/>
      <c r="B339" s="35"/>
      <c r="C339" s="211" t="s">
        <v>2019</v>
      </c>
      <c r="D339" s="211" t="s">
        <v>192</v>
      </c>
      <c r="E339" s="212" t="s">
        <v>2020</v>
      </c>
      <c r="F339" s="213" t="s">
        <v>2021</v>
      </c>
      <c r="G339" s="214" t="s">
        <v>195</v>
      </c>
      <c r="H339" s="215">
        <v>4.5</v>
      </c>
      <c r="I339" s="216"/>
      <c r="J339" s="217">
        <f>ROUND(I339*H339,2)</f>
        <v>0</v>
      </c>
      <c r="K339" s="218"/>
      <c r="L339" s="40"/>
      <c r="M339" s="219" t="s">
        <v>1</v>
      </c>
      <c r="N339" s="220" t="s">
        <v>41</v>
      </c>
      <c r="O339" s="87"/>
      <c r="P339" s="221">
        <f>O339*H339</f>
        <v>0</v>
      </c>
      <c r="Q339" s="221">
        <v>0</v>
      </c>
      <c r="R339" s="221">
        <f>Q339*H339</f>
        <v>0</v>
      </c>
      <c r="S339" s="221">
        <v>0</v>
      </c>
      <c r="T339" s="222">
        <f>S339*H339</f>
        <v>0</v>
      </c>
      <c r="U339" s="34"/>
      <c r="V339" s="34"/>
      <c r="W339" s="34"/>
      <c r="X339" s="34"/>
      <c r="Y339" s="34"/>
      <c r="Z339" s="34"/>
      <c r="AA339" s="34"/>
      <c r="AB339" s="34"/>
      <c r="AC339" s="34"/>
      <c r="AD339" s="34"/>
      <c r="AE339" s="34"/>
      <c r="AR339" s="223" t="s">
        <v>196</v>
      </c>
      <c r="AT339" s="223" t="s">
        <v>192</v>
      </c>
      <c r="AU339" s="223" t="s">
        <v>76</v>
      </c>
      <c r="AY339" s="13" t="s">
        <v>197</v>
      </c>
      <c r="BE339" s="224">
        <f>IF(N339="základní",J339,0)</f>
        <v>0</v>
      </c>
      <c r="BF339" s="224">
        <f>IF(N339="snížená",J339,0)</f>
        <v>0</v>
      </c>
      <c r="BG339" s="224">
        <f>IF(N339="zákl. přenesená",J339,0)</f>
        <v>0</v>
      </c>
      <c r="BH339" s="224">
        <f>IF(N339="sníž. přenesená",J339,0)</f>
        <v>0</v>
      </c>
      <c r="BI339" s="224">
        <f>IF(N339="nulová",J339,0)</f>
        <v>0</v>
      </c>
      <c r="BJ339" s="13" t="s">
        <v>83</v>
      </c>
      <c r="BK339" s="224">
        <f>ROUND(I339*H339,2)</f>
        <v>0</v>
      </c>
      <c r="BL339" s="13" t="s">
        <v>196</v>
      </c>
      <c r="BM339" s="223" t="s">
        <v>2022</v>
      </c>
    </row>
    <row r="340" s="2" customFormat="1">
      <c r="A340" s="34"/>
      <c r="B340" s="35"/>
      <c r="C340" s="36"/>
      <c r="D340" s="225" t="s">
        <v>199</v>
      </c>
      <c r="E340" s="36"/>
      <c r="F340" s="226" t="s">
        <v>2023</v>
      </c>
      <c r="G340" s="36"/>
      <c r="H340" s="36"/>
      <c r="I340" s="150"/>
      <c r="J340" s="36"/>
      <c r="K340" s="36"/>
      <c r="L340" s="40"/>
      <c r="M340" s="227"/>
      <c r="N340" s="228"/>
      <c r="O340" s="87"/>
      <c r="P340" s="87"/>
      <c r="Q340" s="87"/>
      <c r="R340" s="87"/>
      <c r="S340" s="87"/>
      <c r="T340" s="88"/>
      <c r="U340" s="34"/>
      <c r="V340" s="34"/>
      <c r="W340" s="34"/>
      <c r="X340" s="34"/>
      <c r="Y340" s="34"/>
      <c r="Z340" s="34"/>
      <c r="AA340" s="34"/>
      <c r="AB340" s="34"/>
      <c r="AC340" s="34"/>
      <c r="AD340" s="34"/>
      <c r="AE340" s="34"/>
      <c r="AT340" s="13" t="s">
        <v>199</v>
      </c>
      <c r="AU340" s="13" t="s">
        <v>76</v>
      </c>
    </row>
    <row r="341" s="2" customFormat="1">
      <c r="A341" s="34"/>
      <c r="B341" s="35"/>
      <c r="C341" s="36"/>
      <c r="D341" s="225" t="s">
        <v>340</v>
      </c>
      <c r="E341" s="36"/>
      <c r="F341" s="229" t="s">
        <v>2024</v>
      </c>
      <c r="G341" s="36"/>
      <c r="H341" s="36"/>
      <c r="I341" s="150"/>
      <c r="J341" s="36"/>
      <c r="K341" s="36"/>
      <c r="L341" s="40"/>
      <c r="M341" s="227"/>
      <c r="N341" s="228"/>
      <c r="O341" s="87"/>
      <c r="P341" s="87"/>
      <c r="Q341" s="87"/>
      <c r="R341" s="87"/>
      <c r="S341" s="87"/>
      <c r="T341" s="88"/>
      <c r="U341" s="34"/>
      <c r="V341" s="34"/>
      <c r="W341" s="34"/>
      <c r="X341" s="34"/>
      <c r="Y341" s="34"/>
      <c r="Z341" s="34"/>
      <c r="AA341" s="34"/>
      <c r="AB341" s="34"/>
      <c r="AC341" s="34"/>
      <c r="AD341" s="34"/>
      <c r="AE341" s="34"/>
      <c r="AT341" s="13" t="s">
        <v>340</v>
      </c>
      <c r="AU341" s="13" t="s">
        <v>76</v>
      </c>
    </row>
    <row r="342" s="2" customFormat="1" ht="16.5" customHeight="1">
      <c r="A342" s="34"/>
      <c r="B342" s="35"/>
      <c r="C342" s="211" t="s">
        <v>2025</v>
      </c>
      <c r="D342" s="211" t="s">
        <v>192</v>
      </c>
      <c r="E342" s="212" t="s">
        <v>2026</v>
      </c>
      <c r="F342" s="213" t="s">
        <v>2027</v>
      </c>
      <c r="G342" s="214" t="s">
        <v>195</v>
      </c>
      <c r="H342" s="215">
        <v>4.5</v>
      </c>
      <c r="I342" s="216"/>
      <c r="J342" s="217">
        <f>ROUND(I342*H342,2)</f>
        <v>0</v>
      </c>
      <c r="K342" s="218"/>
      <c r="L342" s="40"/>
      <c r="M342" s="219" t="s">
        <v>1</v>
      </c>
      <c r="N342" s="220" t="s">
        <v>41</v>
      </c>
      <c r="O342" s="87"/>
      <c r="P342" s="221">
        <f>O342*H342</f>
        <v>0</v>
      </c>
      <c r="Q342" s="221">
        <v>0</v>
      </c>
      <c r="R342" s="221">
        <f>Q342*H342</f>
        <v>0</v>
      </c>
      <c r="S342" s="221">
        <v>0</v>
      </c>
      <c r="T342" s="222">
        <f>S342*H342</f>
        <v>0</v>
      </c>
      <c r="U342" s="34"/>
      <c r="V342" s="34"/>
      <c r="W342" s="34"/>
      <c r="X342" s="34"/>
      <c r="Y342" s="34"/>
      <c r="Z342" s="34"/>
      <c r="AA342" s="34"/>
      <c r="AB342" s="34"/>
      <c r="AC342" s="34"/>
      <c r="AD342" s="34"/>
      <c r="AE342" s="34"/>
      <c r="AR342" s="223" t="s">
        <v>196</v>
      </c>
      <c r="AT342" s="223" t="s">
        <v>192</v>
      </c>
      <c r="AU342" s="223" t="s">
        <v>76</v>
      </c>
      <c r="AY342" s="13" t="s">
        <v>197</v>
      </c>
      <c r="BE342" s="224">
        <f>IF(N342="základní",J342,0)</f>
        <v>0</v>
      </c>
      <c r="BF342" s="224">
        <f>IF(N342="snížená",J342,0)</f>
        <v>0</v>
      </c>
      <c r="BG342" s="224">
        <f>IF(N342="zákl. přenesená",J342,0)</f>
        <v>0</v>
      </c>
      <c r="BH342" s="224">
        <f>IF(N342="sníž. přenesená",J342,0)</f>
        <v>0</v>
      </c>
      <c r="BI342" s="224">
        <f>IF(N342="nulová",J342,0)</f>
        <v>0</v>
      </c>
      <c r="BJ342" s="13" t="s">
        <v>83</v>
      </c>
      <c r="BK342" s="224">
        <f>ROUND(I342*H342,2)</f>
        <v>0</v>
      </c>
      <c r="BL342" s="13" t="s">
        <v>196</v>
      </c>
      <c r="BM342" s="223" t="s">
        <v>2028</v>
      </c>
    </row>
    <row r="343" s="2" customFormat="1">
      <c r="A343" s="34"/>
      <c r="B343" s="35"/>
      <c r="C343" s="36"/>
      <c r="D343" s="225" t="s">
        <v>199</v>
      </c>
      <c r="E343" s="36"/>
      <c r="F343" s="226" t="s">
        <v>2029</v>
      </c>
      <c r="G343" s="36"/>
      <c r="H343" s="36"/>
      <c r="I343" s="150"/>
      <c r="J343" s="36"/>
      <c r="K343" s="36"/>
      <c r="L343" s="40"/>
      <c r="M343" s="227"/>
      <c r="N343" s="228"/>
      <c r="O343" s="87"/>
      <c r="P343" s="87"/>
      <c r="Q343" s="87"/>
      <c r="R343" s="87"/>
      <c r="S343" s="87"/>
      <c r="T343" s="88"/>
      <c r="U343" s="34"/>
      <c r="V343" s="34"/>
      <c r="W343" s="34"/>
      <c r="X343" s="34"/>
      <c r="Y343" s="34"/>
      <c r="Z343" s="34"/>
      <c r="AA343" s="34"/>
      <c r="AB343" s="34"/>
      <c r="AC343" s="34"/>
      <c r="AD343" s="34"/>
      <c r="AE343" s="34"/>
      <c r="AT343" s="13" t="s">
        <v>199</v>
      </c>
      <c r="AU343" s="13" t="s">
        <v>76</v>
      </c>
    </row>
    <row r="344" s="2" customFormat="1">
      <c r="A344" s="34"/>
      <c r="B344" s="35"/>
      <c r="C344" s="36"/>
      <c r="D344" s="225" t="s">
        <v>340</v>
      </c>
      <c r="E344" s="36"/>
      <c r="F344" s="229" t="s">
        <v>2024</v>
      </c>
      <c r="G344" s="36"/>
      <c r="H344" s="36"/>
      <c r="I344" s="150"/>
      <c r="J344" s="36"/>
      <c r="K344" s="36"/>
      <c r="L344" s="40"/>
      <c r="M344" s="227"/>
      <c r="N344" s="228"/>
      <c r="O344" s="87"/>
      <c r="P344" s="87"/>
      <c r="Q344" s="87"/>
      <c r="R344" s="87"/>
      <c r="S344" s="87"/>
      <c r="T344" s="88"/>
      <c r="U344" s="34"/>
      <c r="V344" s="34"/>
      <c r="W344" s="34"/>
      <c r="X344" s="34"/>
      <c r="Y344" s="34"/>
      <c r="Z344" s="34"/>
      <c r="AA344" s="34"/>
      <c r="AB344" s="34"/>
      <c r="AC344" s="34"/>
      <c r="AD344" s="34"/>
      <c r="AE344" s="34"/>
      <c r="AT344" s="13" t="s">
        <v>340</v>
      </c>
      <c r="AU344" s="13" t="s">
        <v>76</v>
      </c>
    </row>
    <row r="345" s="2" customFormat="1" ht="21.75" customHeight="1">
      <c r="A345" s="34"/>
      <c r="B345" s="35"/>
      <c r="C345" s="211" t="s">
        <v>2030</v>
      </c>
      <c r="D345" s="211" t="s">
        <v>192</v>
      </c>
      <c r="E345" s="212" t="s">
        <v>2031</v>
      </c>
      <c r="F345" s="213" t="s">
        <v>2032</v>
      </c>
      <c r="G345" s="214" t="s">
        <v>195</v>
      </c>
      <c r="H345" s="215">
        <v>120</v>
      </c>
      <c r="I345" s="216"/>
      <c r="J345" s="217">
        <f>ROUND(I345*H345,2)</f>
        <v>0</v>
      </c>
      <c r="K345" s="218"/>
      <c r="L345" s="40"/>
      <c r="M345" s="219" t="s">
        <v>1</v>
      </c>
      <c r="N345" s="220" t="s">
        <v>41</v>
      </c>
      <c r="O345" s="87"/>
      <c r="P345" s="221">
        <f>O345*H345</f>
        <v>0</v>
      </c>
      <c r="Q345" s="221">
        <v>0</v>
      </c>
      <c r="R345" s="221">
        <f>Q345*H345</f>
        <v>0</v>
      </c>
      <c r="S345" s="221">
        <v>0</v>
      </c>
      <c r="T345" s="222">
        <f>S345*H345</f>
        <v>0</v>
      </c>
      <c r="U345" s="34"/>
      <c r="V345" s="34"/>
      <c r="W345" s="34"/>
      <c r="X345" s="34"/>
      <c r="Y345" s="34"/>
      <c r="Z345" s="34"/>
      <c r="AA345" s="34"/>
      <c r="AB345" s="34"/>
      <c r="AC345" s="34"/>
      <c r="AD345" s="34"/>
      <c r="AE345" s="34"/>
      <c r="AR345" s="223" t="s">
        <v>196</v>
      </c>
      <c r="AT345" s="223" t="s">
        <v>192</v>
      </c>
      <c r="AU345" s="223" t="s">
        <v>76</v>
      </c>
      <c r="AY345" s="13" t="s">
        <v>197</v>
      </c>
      <c r="BE345" s="224">
        <f>IF(N345="základní",J345,0)</f>
        <v>0</v>
      </c>
      <c r="BF345" s="224">
        <f>IF(N345="snížená",J345,0)</f>
        <v>0</v>
      </c>
      <c r="BG345" s="224">
        <f>IF(N345="zákl. přenesená",J345,0)</f>
        <v>0</v>
      </c>
      <c r="BH345" s="224">
        <f>IF(N345="sníž. přenesená",J345,0)</f>
        <v>0</v>
      </c>
      <c r="BI345" s="224">
        <f>IF(N345="nulová",J345,0)</f>
        <v>0</v>
      </c>
      <c r="BJ345" s="13" t="s">
        <v>83</v>
      </c>
      <c r="BK345" s="224">
        <f>ROUND(I345*H345,2)</f>
        <v>0</v>
      </c>
      <c r="BL345" s="13" t="s">
        <v>196</v>
      </c>
      <c r="BM345" s="223" t="s">
        <v>2033</v>
      </c>
    </row>
    <row r="346" s="2" customFormat="1">
      <c r="A346" s="34"/>
      <c r="B346" s="35"/>
      <c r="C346" s="36"/>
      <c r="D346" s="225" t="s">
        <v>199</v>
      </c>
      <c r="E346" s="36"/>
      <c r="F346" s="226" t="s">
        <v>2034</v>
      </c>
      <c r="G346" s="36"/>
      <c r="H346" s="36"/>
      <c r="I346" s="150"/>
      <c r="J346" s="36"/>
      <c r="K346" s="36"/>
      <c r="L346" s="40"/>
      <c r="M346" s="227"/>
      <c r="N346" s="228"/>
      <c r="O346" s="87"/>
      <c r="P346" s="87"/>
      <c r="Q346" s="87"/>
      <c r="R346" s="87"/>
      <c r="S346" s="87"/>
      <c r="T346" s="88"/>
      <c r="U346" s="34"/>
      <c r="V346" s="34"/>
      <c r="W346" s="34"/>
      <c r="X346" s="34"/>
      <c r="Y346" s="34"/>
      <c r="Z346" s="34"/>
      <c r="AA346" s="34"/>
      <c r="AB346" s="34"/>
      <c r="AC346" s="34"/>
      <c r="AD346" s="34"/>
      <c r="AE346" s="34"/>
      <c r="AT346" s="13" t="s">
        <v>199</v>
      </c>
      <c r="AU346" s="13" t="s">
        <v>76</v>
      </c>
    </row>
    <row r="347" s="2" customFormat="1">
      <c r="A347" s="34"/>
      <c r="B347" s="35"/>
      <c r="C347" s="36"/>
      <c r="D347" s="225" t="s">
        <v>340</v>
      </c>
      <c r="E347" s="36"/>
      <c r="F347" s="229" t="s">
        <v>2035</v>
      </c>
      <c r="G347" s="36"/>
      <c r="H347" s="36"/>
      <c r="I347" s="150"/>
      <c r="J347" s="36"/>
      <c r="K347" s="36"/>
      <c r="L347" s="40"/>
      <c r="M347" s="227"/>
      <c r="N347" s="228"/>
      <c r="O347" s="87"/>
      <c r="P347" s="87"/>
      <c r="Q347" s="87"/>
      <c r="R347" s="87"/>
      <c r="S347" s="87"/>
      <c r="T347" s="88"/>
      <c r="U347" s="34"/>
      <c r="V347" s="34"/>
      <c r="W347" s="34"/>
      <c r="X347" s="34"/>
      <c r="Y347" s="34"/>
      <c r="Z347" s="34"/>
      <c r="AA347" s="34"/>
      <c r="AB347" s="34"/>
      <c r="AC347" s="34"/>
      <c r="AD347" s="34"/>
      <c r="AE347" s="34"/>
      <c r="AT347" s="13" t="s">
        <v>340</v>
      </c>
      <c r="AU347" s="13" t="s">
        <v>76</v>
      </c>
    </row>
    <row r="348" s="10" customFormat="1">
      <c r="A348" s="10"/>
      <c r="B348" s="230"/>
      <c r="C348" s="231"/>
      <c r="D348" s="225" t="s">
        <v>203</v>
      </c>
      <c r="E348" s="232" t="s">
        <v>1</v>
      </c>
      <c r="F348" s="233" t="s">
        <v>2036</v>
      </c>
      <c r="G348" s="231"/>
      <c r="H348" s="234">
        <v>120</v>
      </c>
      <c r="I348" s="235"/>
      <c r="J348" s="231"/>
      <c r="K348" s="231"/>
      <c r="L348" s="236"/>
      <c r="M348" s="237"/>
      <c r="N348" s="238"/>
      <c r="O348" s="238"/>
      <c r="P348" s="238"/>
      <c r="Q348" s="238"/>
      <c r="R348" s="238"/>
      <c r="S348" s="238"/>
      <c r="T348" s="239"/>
      <c r="U348" s="10"/>
      <c r="V348" s="10"/>
      <c r="W348" s="10"/>
      <c r="X348" s="10"/>
      <c r="Y348" s="10"/>
      <c r="Z348" s="10"/>
      <c r="AA348" s="10"/>
      <c r="AB348" s="10"/>
      <c r="AC348" s="10"/>
      <c r="AD348" s="10"/>
      <c r="AE348" s="10"/>
      <c r="AT348" s="240" t="s">
        <v>203</v>
      </c>
      <c r="AU348" s="240" t="s">
        <v>76</v>
      </c>
      <c r="AV348" s="10" t="s">
        <v>85</v>
      </c>
      <c r="AW348" s="10" t="s">
        <v>32</v>
      </c>
      <c r="AX348" s="10" t="s">
        <v>83</v>
      </c>
      <c r="AY348" s="240" t="s">
        <v>197</v>
      </c>
    </row>
    <row r="349" s="2" customFormat="1" ht="16.5" customHeight="1">
      <c r="A349" s="34"/>
      <c r="B349" s="35"/>
      <c r="C349" s="211" t="s">
        <v>2037</v>
      </c>
      <c r="D349" s="211" t="s">
        <v>192</v>
      </c>
      <c r="E349" s="212" t="s">
        <v>501</v>
      </c>
      <c r="F349" s="213" t="s">
        <v>502</v>
      </c>
      <c r="G349" s="214" t="s">
        <v>307</v>
      </c>
      <c r="H349" s="215">
        <v>15.464</v>
      </c>
      <c r="I349" s="216"/>
      <c r="J349" s="217">
        <f>ROUND(I349*H349,2)</f>
        <v>0</v>
      </c>
      <c r="K349" s="218"/>
      <c r="L349" s="40"/>
      <c r="M349" s="219" t="s">
        <v>1</v>
      </c>
      <c r="N349" s="220" t="s">
        <v>41</v>
      </c>
      <c r="O349" s="87"/>
      <c r="P349" s="221">
        <f>O349*H349</f>
        <v>0</v>
      </c>
      <c r="Q349" s="221">
        <v>0</v>
      </c>
      <c r="R349" s="221">
        <f>Q349*H349</f>
        <v>0</v>
      </c>
      <c r="S349" s="221">
        <v>0</v>
      </c>
      <c r="T349" s="222">
        <f>S349*H349</f>
        <v>0</v>
      </c>
      <c r="U349" s="34"/>
      <c r="V349" s="34"/>
      <c r="W349" s="34"/>
      <c r="X349" s="34"/>
      <c r="Y349" s="34"/>
      <c r="Z349" s="34"/>
      <c r="AA349" s="34"/>
      <c r="AB349" s="34"/>
      <c r="AC349" s="34"/>
      <c r="AD349" s="34"/>
      <c r="AE349" s="34"/>
      <c r="AR349" s="223" t="s">
        <v>503</v>
      </c>
      <c r="AT349" s="223" t="s">
        <v>192</v>
      </c>
      <c r="AU349" s="223" t="s">
        <v>76</v>
      </c>
      <c r="AY349" s="13" t="s">
        <v>197</v>
      </c>
      <c r="BE349" s="224">
        <f>IF(N349="základní",J349,0)</f>
        <v>0</v>
      </c>
      <c r="BF349" s="224">
        <f>IF(N349="snížená",J349,0)</f>
        <v>0</v>
      </c>
      <c r="BG349" s="224">
        <f>IF(N349="zákl. přenesená",J349,0)</f>
        <v>0</v>
      </c>
      <c r="BH349" s="224">
        <f>IF(N349="sníž. přenesená",J349,0)</f>
        <v>0</v>
      </c>
      <c r="BI349" s="224">
        <f>IF(N349="nulová",J349,0)</f>
        <v>0</v>
      </c>
      <c r="BJ349" s="13" t="s">
        <v>83</v>
      </c>
      <c r="BK349" s="224">
        <f>ROUND(I349*H349,2)</f>
        <v>0</v>
      </c>
      <c r="BL349" s="13" t="s">
        <v>503</v>
      </c>
      <c r="BM349" s="223" t="s">
        <v>2038</v>
      </c>
    </row>
    <row r="350" s="2" customFormat="1">
      <c r="A350" s="34"/>
      <c r="B350" s="35"/>
      <c r="C350" s="36"/>
      <c r="D350" s="225" t="s">
        <v>199</v>
      </c>
      <c r="E350" s="36"/>
      <c r="F350" s="226" t="s">
        <v>505</v>
      </c>
      <c r="G350" s="36"/>
      <c r="H350" s="36"/>
      <c r="I350" s="150"/>
      <c r="J350" s="36"/>
      <c r="K350" s="36"/>
      <c r="L350" s="40"/>
      <c r="M350" s="227"/>
      <c r="N350" s="228"/>
      <c r="O350" s="87"/>
      <c r="P350" s="87"/>
      <c r="Q350" s="87"/>
      <c r="R350" s="87"/>
      <c r="S350" s="87"/>
      <c r="T350" s="88"/>
      <c r="U350" s="34"/>
      <c r="V350" s="34"/>
      <c r="W350" s="34"/>
      <c r="X350" s="34"/>
      <c r="Y350" s="34"/>
      <c r="Z350" s="34"/>
      <c r="AA350" s="34"/>
      <c r="AB350" s="34"/>
      <c r="AC350" s="34"/>
      <c r="AD350" s="34"/>
      <c r="AE350" s="34"/>
      <c r="AT350" s="13" t="s">
        <v>199</v>
      </c>
      <c r="AU350" s="13" t="s">
        <v>76</v>
      </c>
    </row>
    <row r="351" s="2" customFormat="1">
      <c r="A351" s="34"/>
      <c r="B351" s="35"/>
      <c r="C351" s="36"/>
      <c r="D351" s="225" t="s">
        <v>340</v>
      </c>
      <c r="E351" s="36"/>
      <c r="F351" s="229" t="s">
        <v>506</v>
      </c>
      <c r="G351" s="36"/>
      <c r="H351" s="36"/>
      <c r="I351" s="150"/>
      <c r="J351" s="36"/>
      <c r="K351" s="36"/>
      <c r="L351" s="40"/>
      <c r="M351" s="227"/>
      <c r="N351" s="228"/>
      <c r="O351" s="87"/>
      <c r="P351" s="87"/>
      <c r="Q351" s="87"/>
      <c r="R351" s="87"/>
      <c r="S351" s="87"/>
      <c r="T351" s="88"/>
      <c r="U351" s="34"/>
      <c r="V351" s="34"/>
      <c r="W351" s="34"/>
      <c r="X351" s="34"/>
      <c r="Y351" s="34"/>
      <c r="Z351" s="34"/>
      <c r="AA351" s="34"/>
      <c r="AB351" s="34"/>
      <c r="AC351" s="34"/>
      <c r="AD351" s="34"/>
      <c r="AE351" s="34"/>
      <c r="AT351" s="13" t="s">
        <v>340</v>
      </c>
      <c r="AU351" s="13" t="s">
        <v>76</v>
      </c>
    </row>
    <row r="352" s="2" customFormat="1" ht="16.5" customHeight="1">
      <c r="A352" s="34"/>
      <c r="B352" s="35"/>
      <c r="C352" s="211" t="s">
        <v>2039</v>
      </c>
      <c r="D352" s="211" t="s">
        <v>192</v>
      </c>
      <c r="E352" s="212" t="s">
        <v>496</v>
      </c>
      <c r="F352" s="213" t="s">
        <v>497</v>
      </c>
      <c r="G352" s="214" t="s">
        <v>209</v>
      </c>
      <c r="H352" s="215">
        <v>2</v>
      </c>
      <c r="I352" s="216"/>
      <c r="J352" s="217">
        <f>ROUND(I352*H352,2)</f>
        <v>0</v>
      </c>
      <c r="K352" s="218"/>
      <c r="L352" s="40"/>
      <c r="M352" s="219" t="s">
        <v>1</v>
      </c>
      <c r="N352" s="220" t="s">
        <v>41</v>
      </c>
      <c r="O352" s="87"/>
      <c r="P352" s="221">
        <f>O352*H352</f>
        <v>0</v>
      </c>
      <c r="Q352" s="221">
        <v>0</v>
      </c>
      <c r="R352" s="221">
        <f>Q352*H352</f>
        <v>0</v>
      </c>
      <c r="S352" s="221">
        <v>0</v>
      </c>
      <c r="T352" s="222">
        <f>S352*H352</f>
        <v>0</v>
      </c>
      <c r="U352" s="34"/>
      <c r="V352" s="34"/>
      <c r="W352" s="34"/>
      <c r="X352" s="34"/>
      <c r="Y352" s="34"/>
      <c r="Z352" s="34"/>
      <c r="AA352" s="34"/>
      <c r="AB352" s="34"/>
      <c r="AC352" s="34"/>
      <c r="AD352" s="34"/>
      <c r="AE352" s="34"/>
      <c r="AR352" s="223" t="s">
        <v>503</v>
      </c>
      <c r="AT352" s="223" t="s">
        <v>192</v>
      </c>
      <c r="AU352" s="223" t="s">
        <v>76</v>
      </c>
      <c r="AY352" s="13" t="s">
        <v>197</v>
      </c>
      <c r="BE352" s="224">
        <f>IF(N352="základní",J352,0)</f>
        <v>0</v>
      </c>
      <c r="BF352" s="224">
        <f>IF(N352="snížená",J352,0)</f>
        <v>0</v>
      </c>
      <c r="BG352" s="224">
        <f>IF(N352="zákl. přenesená",J352,0)</f>
        <v>0</v>
      </c>
      <c r="BH352" s="224">
        <f>IF(N352="sníž. přenesená",J352,0)</f>
        <v>0</v>
      </c>
      <c r="BI352" s="224">
        <f>IF(N352="nulová",J352,0)</f>
        <v>0</v>
      </c>
      <c r="BJ352" s="13" t="s">
        <v>83</v>
      </c>
      <c r="BK352" s="224">
        <f>ROUND(I352*H352,2)</f>
        <v>0</v>
      </c>
      <c r="BL352" s="13" t="s">
        <v>503</v>
      </c>
      <c r="BM352" s="223" t="s">
        <v>2040</v>
      </c>
    </row>
    <row r="353" s="2" customFormat="1">
      <c r="A353" s="34"/>
      <c r="B353" s="35"/>
      <c r="C353" s="36"/>
      <c r="D353" s="225" t="s">
        <v>199</v>
      </c>
      <c r="E353" s="36"/>
      <c r="F353" s="226" t="s">
        <v>499</v>
      </c>
      <c r="G353" s="36"/>
      <c r="H353" s="36"/>
      <c r="I353" s="150"/>
      <c r="J353" s="36"/>
      <c r="K353" s="36"/>
      <c r="L353" s="40"/>
      <c r="M353" s="227"/>
      <c r="N353" s="228"/>
      <c r="O353" s="87"/>
      <c r="P353" s="87"/>
      <c r="Q353" s="87"/>
      <c r="R353" s="87"/>
      <c r="S353" s="87"/>
      <c r="T353" s="88"/>
      <c r="U353" s="34"/>
      <c r="V353" s="34"/>
      <c r="W353" s="34"/>
      <c r="X353" s="34"/>
      <c r="Y353" s="34"/>
      <c r="Z353" s="34"/>
      <c r="AA353" s="34"/>
      <c r="AB353" s="34"/>
      <c r="AC353" s="34"/>
      <c r="AD353" s="34"/>
      <c r="AE353" s="34"/>
      <c r="AT353" s="13" t="s">
        <v>199</v>
      </c>
      <c r="AU353" s="13" t="s">
        <v>76</v>
      </c>
    </row>
    <row r="354" s="2" customFormat="1">
      <c r="A354" s="34"/>
      <c r="B354" s="35"/>
      <c r="C354" s="36"/>
      <c r="D354" s="225" t="s">
        <v>340</v>
      </c>
      <c r="E354" s="36"/>
      <c r="F354" s="229" t="s">
        <v>1095</v>
      </c>
      <c r="G354" s="36"/>
      <c r="H354" s="36"/>
      <c r="I354" s="150"/>
      <c r="J354" s="36"/>
      <c r="K354" s="36"/>
      <c r="L354" s="40"/>
      <c r="M354" s="227"/>
      <c r="N354" s="228"/>
      <c r="O354" s="87"/>
      <c r="P354" s="87"/>
      <c r="Q354" s="87"/>
      <c r="R354" s="87"/>
      <c r="S354" s="87"/>
      <c r="T354" s="88"/>
      <c r="U354" s="34"/>
      <c r="V354" s="34"/>
      <c r="W354" s="34"/>
      <c r="X354" s="34"/>
      <c r="Y354" s="34"/>
      <c r="Z354" s="34"/>
      <c r="AA354" s="34"/>
      <c r="AB354" s="34"/>
      <c r="AC354" s="34"/>
      <c r="AD354" s="34"/>
      <c r="AE354" s="34"/>
      <c r="AT354" s="13" t="s">
        <v>340</v>
      </c>
      <c r="AU354" s="13" t="s">
        <v>76</v>
      </c>
    </row>
    <row r="355" s="10" customFormat="1">
      <c r="A355" s="10"/>
      <c r="B355" s="230"/>
      <c r="C355" s="231"/>
      <c r="D355" s="225" t="s">
        <v>203</v>
      </c>
      <c r="E355" s="232" t="s">
        <v>1</v>
      </c>
      <c r="F355" s="233" t="s">
        <v>2041</v>
      </c>
      <c r="G355" s="231"/>
      <c r="H355" s="234">
        <v>2</v>
      </c>
      <c r="I355" s="235"/>
      <c r="J355" s="231"/>
      <c r="K355" s="231"/>
      <c r="L355" s="236"/>
      <c r="M355" s="237"/>
      <c r="N355" s="238"/>
      <c r="O355" s="238"/>
      <c r="P355" s="238"/>
      <c r="Q355" s="238"/>
      <c r="R355" s="238"/>
      <c r="S355" s="238"/>
      <c r="T355" s="239"/>
      <c r="U355" s="10"/>
      <c r="V355" s="10"/>
      <c r="W355" s="10"/>
      <c r="X355" s="10"/>
      <c r="Y355" s="10"/>
      <c r="Z355" s="10"/>
      <c r="AA355" s="10"/>
      <c r="AB355" s="10"/>
      <c r="AC355" s="10"/>
      <c r="AD355" s="10"/>
      <c r="AE355" s="10"/>
      <c r="AT355" s="240" t="s">
        <v>203</v>
      </c>
      <c r="AU355" s="240" t="s">
        <v>76</v>
      </c>
      <c r="AV355" s="10" t="s">
        <v>85</v>
      </c>
      <c r="AW355" s="10" t="s">
        <v>32</v>
      </c>
      <c r="AX355" s="10" t="s">
        <v>83</v>
      </c>
      <c r="AY355" s="240" t="s">
        <v>197</v>
      </c>
    </row>
    <row r="356" s="2" customFormat="1" ht="16.5" customHeight="1">
      <c r="A356" s="34"/>
      <c r="B356" s="35"/>
      <c r="C356" s="211" t="s">
        <v>2042</v>
      </c>
      <c r="D356" s="211" t="s">
        <v>192</v>
      </c>
      <c r="E356" s="212" t="s">
        <v>1078</v>
      </c>
      <c r="F356" s="213" t="s">
        <v>1079</v>
      </c>
      <c r="G356" s="214" t="s">
        <v>307</v>
      </c>
      <c r="H356" s="215">
        <v>241.55099999999999</v>
      </c>
      <c r="I356" s="216"/>
      <c r="J356" s="217">
        <f>ROUND(I356*H356,2)</f>
        <v>0</v>
      </c>
      <c r="K356" s="218"/>
      <c r="L356" s="40"/>
      <c r="M356" s="219" t="s">
        <v>1</v>
      </c>
      <c r="N356" s="220" t="s">
        <v>41</v>
      </c>
      <c r="O356" s="87"/>
      <c r="P356" s="221">
        <f>O356*H356</f>
        <v>0</v>
      </c>
      <c r="Q356" s="221">
        <v>0</v>
      </c>
      <c r="R356" s="221">
        <f>Q356*H356</f>
        <v>0</v>
      </c>
      <c r="S356" s="221">
        <v>0</v>
      </c>
      <c r="T356" s="222">
        <f>S356*H356</f>
        <v>0</v>
      </c>
      <c r="U356" s="34"/>
      <c r="V356" s="34"/>
      <c r="W356" s="34"/>
      <c r="X356" s="34"/>
      <c r="Y356" s="34"/>
      <c r="Z356" s="34"/>
      <c r="AA356" s="34"/>
      <c r="AB356" s="34"/>
      <c r="AC356" s="34"/>
      <c r="AD356" s="34"/>
      <c r="AE356" s="34"/>
      <c r="AR356" s="223" t="s">
        <v>503</v>
      </c>
      <c r="AT356" s="223" t="s">
        <v>192</v>
      </c>
      <c r="AU356" s="223" t="s">
        <v>76</v>
      </c>
      <c r="AY356" s="13" t="s">
        <v>197</v>
      </c>
      <c r="BE356" s="224">
        <f>IF(N356="základní",J356,0)</f>
        <v>0</v>
      </c>
      <c r="BF356" s="224">
        <f>IF(N356="snížená",J356,0)</f>
        <v>0</v>
      </c>
      <c r="BG356" s="224">
        <f>IF(N356="zákl. přenesená",J356,0)</f>
        <v>0</v>
      </c>
      <c r="BH356" s="224">
        <f>IF(N356="sníž. přenesená",J356,0)</f>
        <v>0</v>
      </c>
      <c r="BI356" s="224">
        <f>IF(N356="nulová",J356,0)</f>
        <v>0</v>
      </c>
      <c r="BJ356" s="13" t="s">
        <v>83</v>
      </c>
      <c r="BK356" s="224">
        <f>ROUND(I356*H356,2)</f>
        <v>0</v>
      </c>
      <c r="BL356" s="13" t="s">
        <v>503</v>
      </c>
      <c r="BM356" s="223" t="s">
        <v>2043</v>
      </c>
    </row>
    <row r="357" s="2" customFormat="1">
      <c r="A357" s="34"/>
      <c r="B357" s="35"/>
      <c r="C357" s="36"/>
      <c r="D357" s="225" t="s">
        <v>199</v>
      </c>
      <c r="E357" s="36"/>
      <c r="F357" s="226" t="s">
        <v>1081</v>
      </c>
      <c r="G357" s="36"/>
      <c r="H357" s="36"/>
      <c r="I357" s="150"/>
      <c r="J357" s="36"/>
      <c r="K357" s="36"/>
      <c r="L357" s="40"/>
      <c r="M357" s="227"/>
      <c r="N357" s="228"/>
      <c r="O357" s="87"/>
      <c r="P357" s="87"/>
      <c r="Q357" s="87"/>
      <c r="R357" s="87"/>
      <c r="S357" s="87"/>
      <c r="T357" s="88"/>
      <c r="U357" s="34"/>
      <c r="V357" s="34"/>
      <c r="W357" s="34"/>
      <c r="X357" s="34"/>
      <c r="Y357" s="34"/>
      <c r="Z357" s="34"/>
      <c r="AA357" s="34"/>
      <c r="AB357" s="34"/>
      <c r="AC357" s="34"/>
      <c r="AD357" s="34"/>
      <c r="AE357" s="34"/>
      <c r="AT357" s="13" t="s">
        <v>199</v>
      </c>
      <c r="AU357" s="13" t="s">
        <v>76</v>
      </c>
    </row>
    <row r="358" s="2" customFormat="1">
      <c r="A358" s="34"/>
      <c r="B358" s="35"/>
      <c r="C358" s="36"/>
      <c r="D358" s="225" t="s">
        <v>340</v>
      </c>
      <c r="E358" s="36"/>
      <c r="F358" s="229" t="s">
        <v>513</v>
      </c>
      <c r="G358" s="36"/>
      <c r="H358" s="36"/>
      <c r="I358" s="150"/>
      <c r="J358" s="36"/>
      <c r="K358" s="36"/>
      <c r="L358" s="40"/>
      <c r="M358" s="227"/>
      <c r="N358" s="228"/>
      <c r="O358" s="87"/>
      <c r="P358" s="87"/>
      <c r="Q358" s="87"/>
      <c r="R358" s="87"/>
      <c r="S358" s="87"/>
      <c r="T358" s="88"/>
      <c r="U358" s="34"/>
      <c r="V358" s="34"/>
      <c r="W358" s="34"/>
      <c r="X358" s="34"/>
      <c r="Y358" s="34"/>
      <c r="Z358" s="34"/>
      <c r="AA358" s="34"/>
      <c r="AB358" s="34"/>
      <c r="AC358" s="34"/>
      <c r="AD358" s="34"/>
      <c r="AE358" s="34"/>
      <c r="AT358" s="13" t="s">
        <v>340</v>
      </c>
      <c r="AU358" s="13" t="s">
        <v>76</v>
      </c>
    </row>
    <row r="359" s="10" customFormat="1">
      <c r="A359" s="10"/>
      <c r="B359" s="230"/>
      <c r="C359" s="231"/>
      <c r="D359" s="225" t="s">
        <v>203</v>
      </c>
      <c r="E359" s="232" t="s">
        <v>1</v>
      </c>
      <c r="F359" s="233" t="s">
        <v>2044</v>
      </c>
      <c r="G359" s="231"/>
      <c r="H359" s="234">
        <v>241.55099999999999</v>
      </c>
      <c r="I359" s="235"/>
      <c r="J359" s="231"/>
      <c r="K359" s="231"/>
      <c r="L359" s="236"/>
      <c r="M359" s="237"/>
      <c r="N359" s="238"/>
      <c r="O359" s="238"/>
      <c r="P359" s="238"/>
      <c r="Q359" s="238"/>
      <c r="R359" s="238"/>
      <c r="S359" s="238"/>
      <c r="T359" s="239"/>
      <c r="U359" s="10"/>
      <c r="V359" s="10"/>
      <c r="W359" s="10"/>
      <c r="X359" s="10"/>
      <c r="Y359" s="10"/>
      <c r="Z359" s="10"/>
      <c r="AA359" s="10"/>
      <c r="AB359" s="10"/>
      <c r="AC359" s="10"/>
      <c r="AD359" s="10"/>
      <c r="AE359" s="10"/>
      <c r="AT359" s="240" t="s">
        <v>203</v>
      </c>
      <c r="AU359" s="240" t="s">
        <v>76</v>
      </c>
      <c r="AV359" s="10" t="s">
        <v>85</v>
      </c>
      <c r="AW359" s="10" t="s">
        <v>32</v>
      </c>
      <c r="AX359" s="10" t="s">
        <v>83</v>
      </c>
      <c r="AY359" s="240" t="s">
        <v>197</v>
      </c>
    </row>
    <row r="360" s="2" customFormat="1" ht="16.5" customHeight="1">
      <c r="A360" s="34"/>
      <c r="B360" s="35"/>
      <c r="C360" s="211" t="s">
        <v>2045</v>
      </c>
      <c r="D360" s="211" t="s">
        <v>192</v>
      </c>
      <c r="E360" s="212" t="s">
        <v>1086</v>
      </c>
      <c r="F360" s="213" t="s">
        <v>1087</v>
      </c>
      <c r="G360" s="214" t="s">
        <v>307</v>
      </c>
      <c r="H360" s="215">
        <v>15.464</v>
      </c>
      <c r="I360" s="216"/>
      <c r="J360" s="217">
        <f>ROUND(I360*H360,2)</f>
        <v>0</v>
      </c>
      <c r="K360" s="218"/>
      <c r="L360" s="40"/>
      <c r="M360" s="219" t="s">
        <v>1</v>
      </c>
      <c r="N360" s="220" t="s">
        <v>41</v>
      </c>
      <c r="O360" s="87"/>
      <c r="P360" s="221">
        <f>O360*H360</f>
        <v>0</v>
      </c>
      <c r="Q360" s="221">
        <v>0</v>
      </c>
      <c r="R360" s="221">
        <f>Q360*H360</f>
        <v>0</v>
      </c>
      <c r="S360" s="221">
        <v>0</v>
      </c>
      <c r="T360" s="222">
        <f>S360*H360</f>
        <v>0</v>
      </c>
      <c r="U360" s="34"/>
      <c r="V360" s="34"/>
      <c r="W360" s="34"/>
      <c r="X360" s="34"/>
      <c r="Y360" s="34"/>
      <c r="Z360" s="34"/>
      <c r="AA360" s="34"/>
      <c r="AB360" s="34"/>
      <c r="AC360" s="34"/>
      <c r="AD360" s="34"/>
      <c r="AE360" s="34"/>
      <c r="AR360" s="223" t="s">
        <v>503</v>
      </c>
      <c r="AT360" s="223" t="s">
        <v>192</v>
      </c>
      <c r="AU360" s="223" t="s">
        <v>76</v>
      </c>
      <c r="AY360" s="13" t="s">
        <v>197</v>
      </c>
      <c r="BE360" s="224">
        <f>IF(N360="základní",J360,0)</f>
        <v>0</v>
      </c>
      <c r="BF360" s="224">
        <f>IF(N360="snížená",J360,0)</f>
        <v>0</v>
      </c>
      <c r="BG360" s="224">
        <f>IF(N360="zákl. přenesená",J360,0)</f>
        <v>0</v>
      </c>
      <c r="BH360" s="224">
        <f>IF(N360="sníž. přenesená",J360,0)</f>
        <v>0</v>
      </c>
      <c r="BI360" s="224">
        <f>IF(N360="nulová",J360,0)</f>
        <v>0</v>
      </c>
      <c r="BJ360" s="13" t="s">
        <v>83</v>
      </c>
      <c r="BK360" s="224">
        <f>ROUND(I360*H360,2)</f>
        <v>0</v>
      </c>
      <c r="BL360" s="13" t="s">
        <v>503</v>
      </c>
      <c r="BM360" s="223" t="s">
        <v>2046</v>
      </c>
    </row>
    <row r="361" s="2" customFormat="1">
      <c r="A361" s="34"/>
      <c r="B361" s="35"/>
      <c r="C361" s="36"/>
      <c r="D361" s="225" t="s">
        <v>199</v>
      </c>
      <c r="E361" s="36"/>
      <c r="F361" s="226" t="s">
        <v>1089</v>
      </c>
      <c r="G361" s="36"/>
      <c r="H361" s="36"/>
      <c r="I361" s="150"/>
      <c r="J361" s="36"/>
      <c r="K361" s="36"/>
      <c r="L361" s="40"/>
      <c r="M361" s="227"/>
      <c r="N361" s="228"/>
      <c r="O361" s="87"/>
      <c r="P361" s="87"/>
      <c r="Q361" s="87"/>
      <c r="R361" s="87"/>
      <c r="S361" s="87"/>
      <c r="T361" s="88"/>
      <c r="U361" s="34"/>
      <c r="V361" s="34"/>
      <c r="W361" s="34"/>
      <c r="X361" s="34"/>
      <c r="Y361" s="34"/>
      <c r="Z361" s="34"/>
      <c r="AA361" s="34"/>
      <c r="AB361" s="34"/>
      <c r="AC361" s="34"/>
      <c r="AD361" s="34"/>
      <c r="AE361" s="34"/>
      <c r="AT361" s="13" t="s">
        <v>199</v>
      </c>
      <c r="AU361" s="13" t="s">
        <v>76</v>
      </c>
    </row>
    <row r="362" s="2" customFormat="1">
      <c r="A362" s="34"/>
      <c r="B362" s="35"/>
      <c r="C362" s="36"/>
      <c r="D362" s="225" t="s">
        <v>340</v>
      </c>
      <c r="E362" s="36"/>
      <c r="F362" s="229" t="s">
        <v>513</v>
      </c>
      <c r="G362" s="36"/>
      <c r="H362" s="36"/>
      <c r="I362" s="150"/>
      <c r="J362" s="36"/>
      <c r="K362" s="36"/>
      <c r="L362" s="40"/>
      <c r="M362" s="227"/>
      <c r="N362" s="228"/>
      <c r="O362" s="87"/>
      <c r="P362" s="87"/>
      <c r="Q362" s="87"/>
      <c r="R362" s="87"/>
      <c r="S362" s="87"/>
      <c r="T362" s="88"/>
      <c r="U362" s="34"/>
      <c r="V362" s="34"/>
      <c r="W362" s="34"/>
      <c r="X362" s="34"/>
      <c r="Y362" s="34"/>
      <c r="Z362" s="34"/>
      <c r="AA362" s="34"/>
      <c r="AB362" s="34"/>
      <c r="AC362" s="34"/>
      <c r="AD362" s="34"/>
      <c r="AE362" s="34"/>
      <c r="AT362" s="13" t="s">
        <v>340</v>
      </c>
      <c r="AU362" s="13" t="s">
        <v>76</v>
      </c>
    </row>
    <row r="363" s="10" customFormat="1">
      <c r="A363" s="10"/>
      <c r="B363" s="230"/>
      <c r="C363" s="231"/>
      <c r="D363" s="225" t="s">
        <v>203</v>
      </c>
      <c r="E363" s="232" t="s">
        <v>1</v>
      </c>
      <c r="F363" s="233" t="s">
        <v>2047</v>
      </c>
      <c r="G363" s="231"/>
      <c r="H363" s="234">
        <v>15.464</v>
      </c>
      <c r="I363" s="235"/>
      <c r="J363" s="231"/>
      <c r="K363" s="231"/>
      <c r="L363" s="236"/>
      <c r="M363" s="237"/>
      <c r="N363" s="238"/>
      <c r="O363" s="238"/>
      <c r="P363" s="238"/>
      <c r="Q363" s="238"/>
      <c r="R363" s="238"/>
      <c r="S363" s="238"/>
      <c r="T363" s="239"/>
      <c r="U363" s="10"/>
      <c r="V363" s="10"/>
      <c r="W363" s="10"/>
      <c r="X363" s="10"/>
      <c r="Y363" s="10"/>
      <c r="Z363" s="10"/>
      <c r="AA363" s="10"/>
      <c r="AB363" s="10"/>
      <c r="AC363" s="10"/>
      <c r="AD363" s="10"/>
      <c r="AE363" s="10"/>
      <c r="AT363" s="240" t="s">
        <v>203</v>
      </c>
      <c r="AU363" s="240" t="s">
        <v>76</v>
      </c>
      <c r="AV363" s="10" t="s">
        <v>85</v>
      </c>
      <c r="AW363" s="10" t="s">
        <v>32</v>
      </c>
      <c r="AX363" s="10" t="s">
        <v>83</v>
      </c>
      <c r="AY363" s="240" t="s">
        <v>197</v>
      </c>
    </row>
    <row r="364" s="2" customFormat="1" ht="16.5" customHeight="1">
      <c r="A364" s="34"/>
      <c r="B364" s="35"/>
      <c r="C364" s="211" t="s">
        <v>2048</v>
      </c>
      <c r="D364" s="211" t="s">
        <v>192</v>
      </c>
      <c r="E364" s="212" t="s">
        <v>1097</v>
      </c>
      <c r="F364" s="213" t="s">
        <v>1098</v>
      </c>
      <c r="G364" s="214" t="s">
        <v>307</v>
      </c>
      <c r="H364" s="215">
        <v>241.55099999999999</v>
      </c>
      <c r="I364" s="216"/>
      <c r="J364" s="217">
        <f>ROUND(I364*H364,2)</f>
        <v>0</v>
      </c>
      <c r="K364" s="218"/>
      <c r="L364" s="40"/>
      <c r="M364" s="219" t="s">
        <v>1</v>
      </c>
      <c r="N364" s="220" t="s">
        <v>41</v>
      </c>
      <c r="O364" s="87"/>
      <c r="P364" s="221">
        <f>O364*H364</f>
        <v>0</v>
      </c>
      <c r="Q364" s="221">
        <v>0</v>
      </c>
      <c r="R364" s="221">
        <f>Q364*H364</f>
        <v>0</v>
      </c>
      <c r="S364" s="221">
        <v>0</v>
      </c>
      <c r="T364" s="222">
        <f>S364*H364</f>
        <v>0</v>
      </c>
      <c r="U364" s="34"/>
      <c r="V364" s="34"/>
      <c r="W364" s="34"/>
      <c r="X364" s="34"/>
      <c r="Y364" s="34"/>
      <c r="Z364" s="34"/>
      <c r="AA364" s="34"/>
      <c r="AB364" s="34"/>
      <c r="AC364" s="34"/>
      <c r="AD364" s="34"/>
      <c r="AE364" s="34"/>
      <c r="AR364" s="223" t="s">
        <v>503</v>
      </c>
      <c r="AT364" s="223" t="s">
        <v>192</v>
      </c>
      <c r="AU364" s="223" t="s">
        <v>76</v>
      </c>
      <c r="AY364" s="13" t="s">
        <v>197</v>
      </c>
      <c r="BE364" s="224">
        <f>IF(N364="základní",J364,0)</f>
        <v>0</v>
      </c>
      <c r="BF364" s="224">
        <f>IF(N364="snížená",J364,0)</f>
        <v>0</v>
      </c>
      <c r="BG364" s="224">
        <f>IF(N364="zákl. přenesená",J364,0)</f>
        <v>0</v>
      </c>
      <c r="BH364" s="224">
        <f>IF(N364="sníž. přenesená",J364,0)</f>
        <v>0</v>
      </c>
      <c r="BI364" s="224">
        <f>IF(N364="nulová",J364,0)</f>
        <v>0</v>
      </c>
      <c r="BJ364" s="13" t="s">
        <v>83</v>
      </c>
      <c r="BK364" s="224">
        <f>ROUND(I364*H364,2)</f>
        <v>0</v>
      </c>
      <c r="BL364" s="13" t="s">
        <v>503</v>
      </c>
      <c r="BM364" s="223" t="s">
        <v>2049</v>
      </c>
    </row>
    <row r="365" s="2" customFormat="1">
      <c r="A365" s="34"/>
      <c r="B365" s="35"/>
      <c r="C365" s="36"/>
      <c r="D365" s="225" t="s">
        <v>199</v>
      </c>
      <c r="E365" s="36"/>
      <c r="F365" s="226" t="s">
        <v>1100</v>
      </c>
      <c r="G365" s="36"/>
      <c r="H365" s="36"/>
      <c r="I365" s="150"/>
      <c r="J365" s="36"/>
      <c r="K365" s="36"/>
      <c r="L365" s="40"/>
      <c r="M365" s="227"/>
      <c r="N365" s="228"/>
      <c r="O365" s="87"/>
      <c r="P365" s="87"/>
      <c r="Q365" s="87"/>
      <c r="R365" s="87"/>
      <c r="S365" s="87"/>
      <c r="T365" s="88"/>
      <c r="U365" s="34"/>
      <c r="V365" s="34"/>
      <c r="W365" s="34"/>
      <c r="X365" s="34"/>
      <c r="Y365" s="34"/>
      <c r="Z365" s="34"/>
      <c r="AA365" s="34"/>
      <c r="AB365" s="34"/>
      <c r="AC365" s="34"/>
      <c r="AD365" s="34"/>
      <c r="AE365" s="34"/>
      <c r="AT365" s="13" t="s">
        <v>199</v>
      </c>
      <c r="AU365" s="13" t="s">
        <v>76</v>
      </c>
    </row>
    <row r="366" s="2" customFormat="1">
      <c r="A366" s="34"/>
      <c r="B366" s="35"/>
      <c r="C366" s="36"/>
      <c r="D366" s="225" t="s">
        <v>340</v>
      </c>
      <c r="E366" s="36"/>
      <c r="F366" s="229" t="s">
        <v>525</v>
      </c>
      <c r="G366" s="36"/>
      <c r="H366" s="36"/>
      <c r="I366" s="150"/>
      <c r="J366" s="36"/>
      <c r="K366" s="36"/>
      <c r="L366" s="40"/>
      <c r="M366" s="227"/>
      <c r="N366" s="228"/>
      <c r="O366" s="87"/>
      <c r="P366" s="87"/>
      <c r="Q366" s="87"/>
      <c r="R366" s="87"/>
      <c r="S366" s="87"/>
      <c r="T366" s="88"/>
      <c r="U366" s="34"/>
      <c r="V366" s="34"/>
      <c r="W366" s="34"/>
      <c r="X366" s="34"/>
      <c r="Y366" s="34"/>
      <c r="Z366" s="34"/>
      <c r="AA366" s="34"/>
      <c r="AB366" s="34"/>
      <c r="AC366" s="34"/>
      <c r="AD366" s="34"/>
      <c r="AE366" s="34"/>
      <c r="AT366" s="13" t="s">
        <v>340</v>
      </c>
      <c r="AU366" s="13" t="s">
        <v>76</v>
      </c>
    </row>
    <row r="367" s="10" customFormat="1">
      <c r="A367" s="10"/>
      <c r="B367" s="230"/>
      <c r="C367" s="231"/>
      <c r="D367" s="225" t="s">
        <v>203</v>
      </c>
      <c r="E367" s="232" t="s">
        <v>1</v>
      </c>
      <c r="F367" s="233" t="s">
        <v>2050</v>
      </c>
      <c r="G367" s="231"/>
      <c r="H367" s="234">
        <v>241.55099999999999</v>
      </c>
      <c r="I367" s="235"/>
      <c r="J367" s="231"/>
      <c r="K367" s="231"/>
      <c r="L367" s="236"/>
      <c r="M367" s="237"/>
      <c r="N367" s="238"/>
      <c r="O367" s="238"/>
      <c r="P367" s="238"/>
      <c r="Q367" s="238"/>
      <c r="R367" s="238"/>
      <c r="S367" s="238"/>
      <c r="T367" s="239"/>
      <c r="U367" s="10"/>
      <c r="V367" s="10"/>
      <c r="W367" s="10"/>
      <c r="X367" s="10"/>
      <c r="Y367" s="10"/>
      <c r="Z367" s="10"/>
      <c r="AA367" s="10"/>
      <c r="AB367" s="10"/>
      <c r="AC367" s="10"/>
      <c r="AD367" s="10"/>
      <c r="AE367" s="10"/>
      <c r="AT367" s="240" t="s">
        <v>203</v>
      </c>
      <c r="AU367" s="240" t="s">
        <v>76</v>
      </c>
      <c r="AV367" s="10" t="s">
        <v>85</v>
      </c>
      <c r="AW367" s="10" t="s">
        <v>32</v>
      </c>
      <c r="AX367" s="10" t="s">
        <v>83</v>
      </c>
      <c r="AY367" s="240" t="s">
        <v>197</v>
      </c>
    </row>
    <row r="368" s="2" customFormat="1" ht="21.75" customHeight="1">
      <c r="A368" s="34"/>
      <c r="B368" s="35"/>
      <c r="C368" s="211" t="s">
        <v>2051</v>
      </c>
      <c r="D368" s="211" t="s">
        <v>192</v>
      </c>
      <c r="E368" s="212" t="s">
        <v>1102</v>
      </c>
      <c r="F368" s="213" t="s">
        <v>1103</v>
      </c>
      <c r="G368" s="214" t="s">
        <v>307</v>
      </c>
      <c r="H368" s="215">
        <v>15.464</v>
      </c>
      <c r="I368" s="216"/>
      <c r="J368" s="217">
        <f>ROUND(I368*H368,2)</f>
        <v>0</v>
      </c>
      <c r="K368" s="218"/>
      <c r="L368" s="40"/>
      <c r="M368" s="219" t="s">
        <v>1</v>
      </c>
      <c r="N368" s="220" t="s">
        <v>41</v>
      </c>
      <c r="O368" s="87"/>
      <c r="P368" s="221">
        <f>O368*H368</f>
        <v>0</v>
      </c>
      <c r="Q368" s="221">
        <v>0</v>
      </c>
      <c r="R368" s="221">
        <f>Q368*H368</f>
        <v>0</v>
      </c>
      <c r="S368" s="221">
        <v>0</v>
      </c>
      <c r="T368" s="222">
        <f>S368*H368</f>
        <v>0</v>
      </c>
      <c r="U368" s="34"/>
      <c r="V368" s="34"/>
      <c r="W368" s="34"/>
      <c r="X368" s="34"/>
      <c r="Y368" s="34"/>
      <c r="Z368" s="34"/>
      <c r="AA368" s="34"/>
      <c r="AB368" s="34"/>
      <c r="AC368" s="34"/>
      <c r="AD368" s="34"/>
      <c r="AE368" s="34"/>
      <c r="AR368" s="223" t="s">
        <v>503</v>
      </c>
      <c r="AT368" s="223" t="s">
        <v>192</v>
      </c>
      <c r="AU368" s="223" t="s">
        <v>76</v>
      </c>
      <c r="AY368" s="13" t="s">
        <v>197</v>
      </c>
      <c r="BE368" s="224">
        <f>IF(N368="základní",J368,0)</f>
        <v>0</v>
      </c>
      <c r="BF368" s="224">
        <f>IF(N368="snížená",J368,0)</f>
        <v>0</v>
      </c>
      <c r="BG368" s="224">
        <f>IF(N368="zákl. přenesená",J368,0)</f>
        <v>0</v>
      </c>
      <c r="BH368" s="224">
        <f>IF(N368="sníž. přenesená",J368,0)</f>
        <v>0</v>
      </c>
      <c r="BI368" s="224">
        <f>IF(N368="nulová",J368,0)</f>
        <v>0</v>
      </c>
      <c r="BJ368" s="13" t="s">
        <v>83</v>
      </c>
      <c r="BK368" s="224">
        <f>ROUND(I368*H368,2)</f>
        <v>0</v>
      </c>
      <c r="BL368" s="13" t="s">
        <v>503</v>
      </c>
      <c r="BM368" s="223" t="s">
        <v>2052</v>
      </c>
    </row>
    <row r="369" s="2" customFormat="1">
      <c r="A369" s="34"/>
      <c r="B369" s="35"/>
      <c r="C369" s="36"/>
      <c r="D369" s="225" t="s">
        <v>199</v>
      </c>
      <c r="E369" s="36"/>
      <c r="F369" s="226" t="s">
        <v>1105</v>
      </c>
      <c r="G369" s="36"/>
      <c r="H369" s="36"/>
      <c r="I369" s="150"/>
      <c r="J369" s="36"/>
      <c r="K369" s="36"/>
      <c r="L369" s="40"/>
      <c r="M369" s="227"/>
      <c r="N369" s="228"/>
      <c r="O369" s="87"/>
      <c r="P369" s="87"/>
      <c r="Q369" s="87"/>
      <c r="R369" s="87"/>
      <c r="S369" s="87"/>
      <c r="T369" s="88"/>
      <c r="U369" s="34"/>
      <c r="V369" s="34"/>
      <c r="W369" s="34"/>
      <c r="X369" s="34"/>
      <c r="Y369" s="34"/>
      <c r="Z369" s="34"/>
      <c r="AA369" s="34"/>
      <c r="AB369" s="34"/>
      <c r="AC369" s="34"/>
      <c r="AD369" s="34"/>
      <c r="AE369" s="34"/>
      <c r="AT369" s="13" t="s">
        <v>199</v>
      </c>
      <c r="AU369" s="13" t="s">
        <v>76</v>
      </c>
    </row>
    <row r="370" s="2" customFormat="1">
      <c r="A370" s="34"/>
      <c r="B370" s="35"/>
      <c r="C370" s="36"/>
      <c r="D370" s="225" t="s">
        <v>340</v>
      </c>
      <c r="E370" s="36"/>
      <c r="F370" s="229" t="s">
        <v>525</v>
      </c>
      <c r="G370" s="36"/>
      <c r="H370" s="36"/>
      <c r="I370" s="150"/>
      <c r="J370" s="36"/>
      <c r="K370" s="36"/>
      <c r="L370" s="40"/>
      <c r="M370" s="227"/>
      <c r="N370" s="228"/>
      <c r="O370" s="87"/>
      <c r="P370" s="87"/>
      <c r="Q370" s="87"/>
      <c r="R370" s="87"/>
      <c r="S370" s="87"/>
      <c r="T370" s="88"/>
      <c r="U370" s="34"/>
      <c r="V370" s="34"/>
      <c r="W370" s="34"/>
      <c r="X370" s="34"/>
      <c r="Y370" s="34"/>
      <c r="Z370" s="34"/>
      <c r="AA370" s="34"/>
      <c r="AB370" s="34"/>
      <c r="AC370" s="34"/>
      <c r="AD370" s="34"/>
      <c r="AE370" s="34"/>
      <c r="AT370" s="13" t="s">
        <v>340</v>
      </c>
      <c r="AU370" s="13" t="s">
        <v>76</v>
      </c>
    </row>
    <row r="371" s="10" customFormat="1">
      <c r="A371" s="10"/>
      <c r="B371" s="230"/>
      <c r="C371" s="231"/>
      <c r="D371" s="225" t="s">
        <v>203</v>
      </c>
      <c r="E371" s="232" t="s">
        <v>1</v>
      </c>
      <c r="F371" s="233" t="s">
        <v>2053</v>
      </c>
      <c r="G371" s="231"/>
      <c r="H371" s="234">
        <v>15.464</v>
      </c>
      <c r="I371" s="235"/>
      <c r="J371" s="231"/>
      <c r="K371" s="231"/>
      <c r="L371" s="236"/>
      <c r="M371" s="237"/>
      <c r="N371" s="238"/>
      <c r="O371" s="238"/>
      <c r="P371" s="238"/>
      <c r="Q371" s="238"/>
      <c r="R371" s="238"/>
      <c r="S371" s="238"/>
      <c r="T371" s="239"/>
      <c r="U371" s="10"/>
      <c r="V371" s="10"/>
      <c r="W371" s="10"/>
      <c r="X371" s="10"/>
      <c r="Y371" s="10"/>
      <c r="Z371" s="10"/>
      <c r="AA371" s="10"/>
      <c r="AB371" s="10"/>
      <c r="AC371" s="10"/>
      <c r="AD371" s="10"/>
      <c r="AE371" s="10"/>
      <c r="AT371" s="240" t="s">
        <v>203</v>
      </c>
      <c r="AU371" s="240" t="s">
        <v>76</v>
      </c>
      <c r="AV371" s="10" t="s">
        <v>85</v>
      </c>
      <c r="AW371" s="10" t="s">
        <v>32</v>
      </c>
      <c r="AX371" s="10" t="s">
        <v>83</v>
      </c>
      <c r="AY371" s="240" t="s">
        <v>197</v>
      </c>
    </row>
    <row r="372" s="2" customFormat="1" ht="16.5" customHeight="1">
      <c r="A372" s="34"/>
      <c r="B372" s="35"/>
      <c r="C372" s="211" t="s">
        <v>2054</v>
      </c>
      <c r="D372" s="211" t="s">
        <v>192</v>
      </c>
      <c r="E372" s="212" t="s">
        <v>2055</v>
      </c>
      <c r="F372" s="213" t="s">
        <v>2056</v>
      </c>
      <c r="G372" s="214" t="s">
        <v>209</v>
      </c>
      <c r="H372" s="215">
        <v>138.54499999999999</v>
      </c>
      <c r="I372" s="216"/>
      <c r="J372" s="217">
        <f>ROUND(I372*H372,2)</f>
        <v>0</v>
      </c>
      <c r="K372" s="218"/>
      <c r="L372" s="40"/>
      <c r="M372" s="219" t="s">
        <v>1</v>
      </c>
      <c r="N372" s="220" t="s">
        <v>41</v>
      </c>
      <c r="O372" s="87"/>
      <c r="P372" s="221">
        <f>O372*H372</f>
        <v>0</v>
      </c>
      <c r="Q372" s="221">
        <v>0</v>
      </c>
      <c r="R372" s="221">
        <f>Q372*H372</f>
        <v>0</v>
      </c>
      <c r="S372" s="221">
        <v>0</v>
      </c>
      <c r="T372" s="222">
        <f>S372*H372</f>
        <v>0</v>
      </c>
      <c r="U372" s="34"/>
      <c r="V372" s="34"/>
      <c r="W372" s="34"/>
      <c r="X372" s="34"/>
      <c r="Y372" s="34"/>
      <c r="Z372" s="34"/>
      <c r="AA372" s="34"/>
      <c r="AB372" s="34"/>
      <c r="AC372" s="34"/>
      <c r="AD372" s="34"/>
      <c r="AE372" s="34"/>
      <c r="AR372" s="223" t="s">
        <v>503</v>
      </c>
      <c r="AT372" s="223" t="s">
        <v>192</v>
      </c>
      <c r="AU372" s="223" t="s">
        <v>76</v>
      </c>
      <c r="AY372" s="13" t="s">
        <v>197</v>
      </c>
      <c r="BE372" s="224">
        <f>IF(N372="základní",J372,0)</f>
        <v>0</v>
      </c>
      <c r="BF372" s="224">
        <f>IF(N372="snížená",J372,0)</f>
        <v>0</v>
      </c>
      <c r="BG372" s="224">
        <f>IF(N372="zákl. přenesená",J372,0)</f>
        <v>0</v>
      </c>
      <c r="BH372" s="224">
        <f>IF(N372="sníž. přenesená",J372,0)</f>
        <v>0</v>
      </c>
      <c r="BI372" s="224">
        <f>IF(N372="nulová",J372,0)</f>
        <v>0</v>
      </c>
      <c r="BJ372" s="13" t="s">
        <v>83</v>
      </c>
      <c r="BK372" s="224">
        <f>ROUND(I372*H372,2)</f>
        <v>0</v>
      </c>
      <c r="BL372" s="13" t="s">
        <v>503</v>
      </c>
      <c r="BM372" s="223" t="s">
        <v>2057</v>
      </c>
    </row>
    <row r="373" s="2" customFormat="1">
      <c r="A373" s="34"/>
      <c r="B373" s="35"/>
      <c r="C373" s="36"/>
      <c r="D373" s="225" t="s">
        <v>199</v>
      </c>
      <c r="E373" s="36"/>
      <c r="F373" s="226" t="s">
        <v>2058</v>
      </c>
      <c r="G373" s="36"/>
      <c r="H373" s="36"/>
      <c r="I373" s="150"/>
      <c r="J373" s="36"/>
      <c r="K373" s="36"/>
      <c r="L373" s="40"/>
      <c r="M373" s="227"/>
      <c r="N373" s="228"/>
      <c r="O373" s="87"/>
      <c r="P373" s="87"/>
      <c r="Q373" s="87"/>
      <c r="R373" s="87"/>
      <c r="S373" s="87"/>
      <c r="T373" s="88"/>
      <c r="U373" s="34"/>
      <c r="V373" s="34"/>
      <c r="W373" s="34"/>
      <c r="X373" s="34"/>
      <c r="Y373" s="34"/>
      <c r="Z373" s="34"/>
      <c r="AA373" s="34"/>
      <c r="AB373" s="34"/>
      <c r="AC373" s="34"/>
      <c r="AD373" s="34"/>
      <c r="AE373" s="34"/>
      <c r="AT373" s="13" t="s">
        <v>199</v>
      </c>
      <c r="AU373" s="13" t="s">
        <v>76</v>
      </c>
    </row>
    <row r="374" s="2" customFormat="1">
      <c r="A374" s="34"/>
      <c r="B374" s="35"/>
      <c r="C374" s="36"/>
      <c r="D374" s="225" t="s">
        <v>340</v>
      </c>
      <c r="E374" s="36"/>
      <c r="F374" s="229" t="s">
        <v>525</v>
      </c>
      <c r="G374" s="36"/>
      <c r="H374" s="36"/>
      <c r="I374" s="150"/>
      <c r="J374" s="36"/>
      <c r="K374" s="36"/>
      <c r="L374" s="40"/>
      <c r="M374" s="227"/>
      <c r="N374" s="228"/>
      <c r="O374" s="87"/>
      <c r="P374" s="87"/>
      <c r="Q374" s="87"/>
      <c r="R374" s="87"/>
      <c r="S374" s="87"/>
      <c r="T374" s="88"/>
      <c r="U374" s="34"/>
      <c r="V374" s="34"/>
      <c r="W374" s="34"/>
      <c r="X374" s="34"/>
      <c r="Y374" s="34"/>
      <c r="Z374" s="34"/>
      <c r="AA374" s="34"/>
      <c r="AB374" s="34"/>
      <c r="AC374" s="34"/>
      <c r="AD374" s="34"/>
      <c r="AE374" s="34"/>
      <c r="AT374" s="13" t="s">
        <v>340</v>
      </c>
      <c r="AU374" s="13" t="s">
        <v>76</v>
      </c>
    </row>
    <row r="375" s="10" customFormat="1">
      <c r="A375" s="10"/>
      <c r="B375" s="230"/>
      <c r="C375" s="231"/>
      <c r="D375" s="225" t="s">
        <v>203</v>
      </c>
      <c r="E375" s="232" t="s">
        <v>1</v>
      </c>
      <c r="F375" s="233" t="s">
        <v>2059</v>
      </c>
      <c r="G375" s="231"/>
      <c r="H375" s="234">
        <v>138.54499999999999</v>
      </c>
      <c r="I375" s="235"/>
      <c r="J375" s="231"/>
      <c r="K375" s="231"/>
      <c r="L375" s="236"/>
      <c r="M375" s="237"/>
      <c r="N375" s="238"/>
      <c r="O375" s="238"/>
      <c r="P375" s="238"/>
      <c r="Q375" s="238"/>
      <c r="R375" s="238"/>
      <c r="S375" s="238"/>
      <c r="T375" s="239"/>
      <c r="U375" s="10"/>
      <c r="V375" s="10"/>
      <c r="W375" s="10"/>
      <c r="X375" s="10"/>
      <c r="Y375" s="10"/>
      <c r="Z375" s="10"/>
      <c r="AA375" s="10"/>
      <c r="AB375" s="10"/>
      <c r="AC375" s="10"/>
      <c r="AD375" s="10"/>
      <c r="AE375" s="10"/>
      <c r="AT375" s="240" t="s">
        <v>203</v>
      </c>
      <c r="AU375" s="240" t="s">
        <v>76</v>
      </c>
      <c r="AV375" s="10" t="s">
        <v>85</v>
      </c>
      <c r="AW375" s="10" t="s">
        <v>32</v>
      </c>
      <c r="AX375" s="10" t="s">
        <v>83</v>
      </c>
      <c r="AY375" s="240" t="s">
        <v>197</v>
      </c>
    </row>
    <row r="376" s="2" customFormat="1" ht="16.5" customHeight="1">
      <c r="A376" s="34"/>
      <c r="B376" s="35"/>
      <c r="C376" s="211" t="s">
        <v>2060</v>
      </c>
      <c r="D376" s="211" t="s">
        <v>192</v>
      </c>
      <c r="E376" s="212" t="s">
        <v>2061</v>
      </c>
      <c r="F376" s="213" t="s">
        <v>2062</v>
      </c>
      <c r="G376" s="214" t="s">
        <v>307</v>
      </c>
      <c r="H376" s="215">
        <v>10.282</v>
      </c>
      <c r="I376" s="216"/>
      <c r="J376" s="217">
        <f>ROUND(I376*H376,2)</f>
        <v>0</v>
      </c>
      <c r="K376" s="218"/>
      <c r="L376" s="40"/>
      <c r="M376" s="219" t="s">
        <v>1</v>
      </c>
      <c r="N376" s="220" t="s">
        <v>41</v>
      </c>
      <c r="O376" s="87"/>
      <c r="P376" s="221">
        <f>O376*H376</f>
        <v>0</v>
      </c>
      <c r="Q376" s="221">
        <v>0</v>
      </c>
      <c r="R376" s="221">
        <f>Q376*H376</f>
        <v>0</v>
      </c>
      <c r="S376" s="221">
        <v>0</v>
      </c>
      <c r="T376" s="222">
        <f>S376*H376</f>
        <v>0</v>
      </c>
      <c r="U376" s="34"/>
      <c r="V376" s="34"/>
      <c r="W376" s="34"/>
      <c r="X376" s="34"/>
      <c r="Y376" s="34"/>
      <c r="Z376" s="34"/>
      <c r="AA376" s="34"/>
      <c r="AB376" s="34"/>
      <c r="AC376" s="34"/>
      <c r="AD376" s="34"/>
      <c r="AE376" s="34"/>
      <c r="AR376" s="223" t="s">
        <v>503</v>
      </c>
      <c r="AT376" s="223" t="s">
        <v>192</v>
      </c>
      <c r="AU376" s="223" t="s">
        <v>76</v>
      </c>
      <c r="AY376" s="13" t="s">
        <v>197</v>
      </c>
      <c r="BE376" s="224">
        <f>IF(N376="základní",J376,0)</f>
        <v>0</v>
      </c>
      <c r="BF376" s="224">
        <f>IF(N376="snížená",J376,0)</f>
        <v>0</v>
      </c>
      <c r="BG376" s="224">
        <f>IF(N376="zákl. přenesená",J376,0)</f>
        <v>0</v>
      </c>
      <c r="BH376" s="224">
        <f>IF(N376="sníž. přenesená",J376,0)</f>
        <v>0</v>
      </c>
      <c r="BI376" s="224">
        <f>IF(N376="nulová",J376,0)</f>
        <v>0</v>
      </c>
      <c r="BJ376" s="13" t="s">
        <v>83</v>
      </c>
      <c r="BK376" s="224">
        <f>ROUND(I376*H376,2)</f>
        <v>0</v>
      </c>
      <c r="BL376" s="13" t="s">
        <v>503</v>
      </c>
      <c r="BM376" s="223" t="s">
        <v>2063</v>
      </c>
    </row>
    <row r="377" s="2" customFormat="1">
      <c r="A377" s="34"/>
      <c r="B377" s="35"/>
      <c r="C377" s="36"/>
      <c r="D377" s="225" t="s">
        <v>199</v>
      </c>
      <c r="E377" s="36"/>
      <c r="F377" s="226" t="s">
        <v>2064</v>
      </c>
      <c r="G377" s="36"/>
      <c r="H377" s="36"/>
      <c r="I377" s="150"/>
      <c r="J377" s="36"/>
      <c r="K377" s="36"/>
      <c r="L377" s="40"/>
      <c r="M377" s="227"/>
      <c r="N377" s="228"/>
      <c r="O377" s="87"/>
      <c r="P377" s="87"/>
      <c r="Q377" s="87"/>
      <c r="R377" s="87"/>
      <c r="S377" s="87"/>
      <c r="T377" s="88"/>
      <c r="U377" s="34"/>
      <c r="V377" s="34"/>
      <c r="W377" s="34"/>
      <c r="X377" s="34"/>
      <c r="Y377" s="34"/>
      <c r="Z377" s="34"/>
      <c r="AA377" s="34"/>
      <c r="AB377" s="34"/>
      <c r="AC377" s="34"/>
      <c r="AD377" s="34"/>
      <c r="AE377" s="34"/>
      <c r="AT377" s="13" t="s">
        <v>199</v>
      </c>
      <c r="AU377" s="13" t="s">
        <v>76</v>
      </c>
    </row>
    <row r="378" s="2" customFormat="1">
      <c r="A378" s="34"/>
      <c r="B378" s="35"/>
      <c r="C378" s="36"/>
      <c r="D378" s="225" t="s">
        <v>340</v>
      </c>
      <c r="E378" s="36"/>
      <c r="F378" s="229" t="s">
        <v>525</v>
      </c>
      <c r="G378" s="36"/>
      <c r="H378" s="36"/>
      <c r="I378" s="150"/>
      <c r="J378" s="36"/>
      <c r="K378" s="36"/>
      <c r="L378" s="40"/>
      <c r="M378" s="227"/>
      <c r="N378" s="228"/>
      <c r="O378" s="87"/>
      <c r="P378" s="87"/>
      <c r="Q378" s="87"/>
      <c r="R378" s="87"/>
      <c r="S378" s="87"/>
      <c r="T378" s="88"/>
      <c r="U378" s="34"/>
      <c r="V378" s="34"/>
      <c r="W378" s="34"/>
      <c r="X378" s="34"/>
      <c r="Y378" s="34"/>
      <c r="Z378" s="34"/>
      <c r="AA378" s="34"/>
      <c r="AB378" s="34"/>
      <c r="AC378" s="34"/>
      <c r="AD378" s="34"/>
      <c r="AE378" s="34"/>
      <c r="AT378" s="13" t="s">
        <v>340</v>
      </c>
      <c r="AU378" s="13" t="s">
        <v>76</v>
      </c>
    </row>
    <row r="379" s="10" customFormat="1">
      <c r="A379" s="10"/>
      <c r="B379" s="230"/>
      <c r="C379" s="231"/>
      <c r="D379" s="225" t="s">
        <v>203</v>
      </c>
      <c r="E379" s="232" t="s">
        <v>1</v>
      </c>
      <c r="F379" s="233" t="s">
        <v>2065</v>
      </c>
      <c r="G379" s="231"/>
      <c r="H379" s="234">
        <v>10.282</v>
      </c>
      <c r="I379" s="235"/>
      <c r="J379" s="231"/>
      <c r="K379" s="231"/>
      <c r="L379" s="236"/>
      <c r="M379" s="237"/>
      <c r="N379" s="238"/>
      <c r="O379" s="238"/>
      <c r="P379" s="238"/>
      <c r="Q379" s="238"/>
      <c r="R379" s="238"/>
      <c r="S379" s="238"/>
      <c r="T379" s="239"/>
      <c r="U379" s="10"/>
      <c r="V379" s="10"/>
      <c r="W379" s="10"/>
      <c r="X379" s="10"/>
      <c r="Y379" s="10"/>
      <c r="Z379" s="10"/>
      <c r="AA379" s="10"/>
      <c r="AB379" s="10"/>
      <c r="AC379" s="10"/>
      <c r="AD379" s="10"/>
      <c r="AE379" s="10"/>
      <c r="AT379" s="240" t="s">
        <v>203</v>
      </c>
      <c r="AU379" s="240" t="s">
        <v>76</v>
      </c>
      <c r="AV379" s="10" t="s">
        <v>85</v>
      </c>
      <c r="AW379" s="10" t="s">
        <v>32</v>
      </c>
      <c r="AX379" s="10" t="s">
        <v>83</v>
      </c>
      <c r="AY379" s="240" t="s">
        <v>197</v>
      </c>
    </row>
    <row r="380" s="2" customFormat="1" ht="16.5" customHeight="1">
      <c r="A380" s="34"/>
      <c r="B380" s="35"/>
      <c r="C380" s="211" t="s">
        <v>2066</v>
      </c>
      <c r="D380" s="211" t="s">
        <v>192</v>
      </c>
      <c r="E380" s="212" t="s">
        <v>541</v>
      </c>
      <c r="F380" s="213" t="s">
        <v>542</v>
      </c>
      <c r="G380" s="214" t="s">
        <v>307</v>
      </c>
      <c r="H380" s="215">
        <v>1.2</v>
      </c>
      <c r="I380" s="216"/>
      <c r="J380" s="217">
        <f>ROUND(I380*H380,2)</f>
        <v>0</v>
      </c>
      <c r="K380" s="218"/>
      <c r="L380" s="40"/>
      <c r="M380" s="219" t="s">
        <v>1</v>
      </c>
      <c r="N380" s="220" t="s">
        <v>41</v>
      </c>
      <c r="O380" s="87"/>
      <c r="P380" s="221">
        <f>O380*H380</f>
        <v>0</v>
      </c>
      <c r="Q380" s="221">
        <v>0</v>
      </c>
      <c r="R380" s="221">
        <f>Q380*H380</f>
        <v>0</v>
      </c>
      <c r="S380" s="221">
        <v>0</v>
      </c>
      <c r="T380" s="222">
        <f>S380*H380</f>
        <v>0</v>
      </c>
      <c r="U380" s="34"/>
      <c r="V380" s="34"/>
      <c r="W380" s="34"/>
      <c r="X380" s="34"/>
      <c r="Y380" s="34"/>
      <c r="Z380" s="34"/>
      <c r="AA380" s="34"/>
      <c r="AB380" s="34"/>
      <c r="AC380" s="34"/>
      <c r="AD380" s="34"/>
      <c r="AE380" s="34"/>
      <c r="AR380" s="223" t="s">
        <v>503</v>
      </c>
      <c r="AT380" s="223" t="s">
        <v>192</v>
      </c>
      <c r="AU380" s="223" t="s">
        <v>76</v>
      </c>
      <c r="AY380" s="13" t="s">
        <v>197</v>
      </c>
      <c r="BE380" s="224">
        <f>IF(N380="základní",J380,0)</f>
        <v>0</v>
      </c>
      <c r="BF380" s="224">
        <f>IF(N380="snížená",J380,0)</f>
        <v>0</v>
      </c>
      <c r="BG380" s="224">
        <f>IF(N380="zákl. přenesená",J380,0)</f>
        <v>0</v>
      </c>
      <c r="BH380" s="224">
        <f>IF(N380="sníž. přenesená",J380,0)</f>
        <v>0</v>
      </c>
      <c r="BI380" s="224">
        <f>IF(N380="nulová",J380,0)</f>
        <v>0</v>
      </c>
      <c r="BJ380" s="13" t="s">
        <v>83</v>
      </c>
      <c r="BK380" s="224">
        <f>ROUND(I380*H380,2)</f>
        <v>0</v>
      </c>
      <c r="BL380" s="13" t="s">
        <v>503</v>
      </c>
      <c r="BM380" s="223" t="s">
        <v>2067</v>
      </c>
    </row>
    <row r="381" s="2" customFormat="1">
      <c r="A381" s="34"/>
      <c r="B381" s="35"/>
      <c r="C381" s="36"/>
      <c r="D381" s="225" t="s">
        <v>199</v>
      </c>
      <c r="E381" s="36"/>
      <c r="F381" s="226" t="s">
        <v>544</v>
      </c>
      <c r="G381" s="36"/>
      <c r="H381" s="36"/>
      <c r="I381" s="150"/>
      <c r="J381" s="36"/>
      <c r="K381" s="36"/>
      <c r="L381" s="40"/>
      <c r="M381" s="227"/>
      <c r="N381" s="228"/>
      <c r="O381" s="87"/>
      <c r="P381" s="87"/>
      <c r="Q381" s="87"/>
      <c r="R381" s="87"/>
      <c r="S381" s="87"/>
      <c r="T381" s="88"/>
      <c r="U381" s="34"/>
      <c r="V381" s="34"/>
      <c r="W381" s="34"/>
      <c r="X381" s="34"/>
      <c r="Y381" s="34"/>
      <c r="Z381" s="34"/>
      <c r="AA381" s="34"/>
      <c r="AB381" s="34"/>
      <c r="AC381" s="34"/>
      <c r="AD381" s="34"/>
      <c r="AE381" s="34"/>
      <c r="AT381" s="13" t="s">
        <v>199</v>
      </c>
      <c r="AU381" s="13" t="s">
        <v>76</v>
      </c>
    </row>
    <row r="382" s="2" customFormat="1">
      <c r="A382" s="34"/>
      <c r="B382" s="35"/>
      <c r="C382" s="36"/>
      <c r="D382" s="225" t="s">
        <v>340</v>
      </c>
      <c r="E382" s="36"/>
      <c r="F382" s="229" t="s">
        <v>525</v>
      </c>
      <c r="G382" s="36"/>
      <c r="H382" s="36"/>
      <c r="I382" s="150"/>
      <c r="J382" s="36"/>
      <c r="K382" s="36"/>
      <c r="L382" s="40"/>
      <c r="M382" s="227"/>
      <c r="N382" s="228"/>
      <c r="O382" s="87"/>
      <c r="P382" s="87"/>
      <c r="Q382" s="87"/>
      <c r="R382" s="87"/>
      <c r="S382" s="87"/>
      <c r="T382" s="88"/>
      <c r="U382" s="34"/>
      <c r="V382" s="34"/>
      <c r="W382" s="34"/>
      <c r="X382" s="34"/>
      <c r="Y382" s="34"/>
      <c r="Z382" s="34"/>
      <c r="AA382" s="34"/>
      <c r="AB382" s="34"/>
      <c r="AC382" s="34"/>
      <c r="AD382" s="34"/>
      <c r="AE382" s="34"/>
      <c r="AT382" s="13" t="s">
        <v>340</v>
      </c>
      <c r="AU382" s="13" t="s">
        <v>76</v>
      </c>
    </row>
    <row r="383" s="2" customFormat="1" ht="16.5" customHeight="1">
      <c r="A383" s="34"/>
      <c r="B383" s="35"/>
      <c r="C383" s="211" t="s">
        <v>2068</v>
      </c>
      <c r="D383" s="211" t="s">
        <v>192</v>
      </c>
      <c r="E383" s="212" t="s">
        <v>568</v>
      </c>
      <c r="F383" s="213" t="s">
        <v>569</v>
      </c>
      <c r="G383" s="214" t="s">
        <v>209</v>
      </c>
      <c r="H383" s="215">
        <v>2</v>
      </c>
      <c r="I383" s="216"/>
      <c r="J383" s="217">
        <f>ROUND(I383*H383,2)</f>
        <v>0</v>
      </c>
      <c r="K383" s="218"/>
      <c r="L383" s="40"/>
      <c r="M383" s="219" t="s">
        <v>1</v>
      </c>
      <c r="N383" s="220" t="s">
        <v>41</v>
      </c>
      <c r="O383" s="87"/>
      <c r="P383" s="221">
        <f>O383*H383</f>
        <v>0</v>
      </c>
      <c r="Q383" s="221">
        <v>0</v>
      </c>
      <c r="R383" s="221">
        <f>Q383*H383</f>
        <v>0</v>
      </c>
      <c r="S383" s="221">
        <v>0</v>
      </c>
      <c r="T383" s="222">
        <f>S383*H383</f>
        <v>0</v>
      </c>
      <c r="U383" s="34"/>
      <c r="V383" s="34"/>
      <c r="W383" s="34"/>
      <c r="X383" s="34"/>
      <c r="Y383" s="34"/>
      <c r="Z383" s="34"/>
      <c r="AA383" s="34"/>
      <c r="AB383" s="34"/>
      <c r="AC383" s="34"/>
      <c r="AD383" s="34"/>
      <c r="AE383" s="34"/>
      <c r="AR383" s="223" t="s">
        <v>563</v>
      </c>
      <c r="AT383" s="223" t="s">
        <v>192</v>
      </c>
      <c r="AU383" s="223" t="s">
        <v>76</v>
      </c>
      <c r="AY383" s="13" t="s">
        <v>197</v>
      </c>
      <c r="BE383" s="224">
        <f>IF(N383="základní",J383,0)</f>
        <v>0</v>
      </c>
      <c r="BF383" s="224">
        <f>IF(N383="snížená",J383,0)</f>
        <v>0</v>
      </c>
      <c r="BG383" s="224">
        <f>IF(N383="zákl. přenesená",J383,0)</f>
        <v>0</v>
      </c>
      <c r="BH383" s="224">
        <f>IF(N383="sníž. přenesená",J383,0)</f>
        <v>0</v>
      </c>
      <c r="BI383" s="224">
        <f>IF(N383="nulová",J383,0)</f>
        <v>0</v>
      </c>
      <c r="BJ383" s="13" t="s">
        <v>83</v>
      </c>
      <c r="BK383" s="224">
        <f>ROUND(I383*H383,2)</f>
        <v>0</v>
      </c>
      <c r="BL383" s="13" t="s">
        <v>563</v>
      </c>
      <c r="BM383" s="223" t="s">
        <v>2069</v>
      </c>
    </row>
    <row r="384" s="2" customFormat="1">
      <c r="A384" s="34"/>
      <c r="B384" s="35"/>
      <c r="C384" s="36"/>
      <c r="D384" s="225" t="s">
        <v>199</v>
      </c>
      <c r="E384" s="36"/>
      <c r="F384" s="226" t="s">
        <v>569</v>
      </c>
      <c r="G384" s="36"/>
      <c r="H384" s="36"/>
      <c r="I384" s="150"/>
      <c r="J384" s="36"/>
      <c r="K384" s="36"/>
      <c r="L384" s="40"/>
      <c r="M384" s="227"/>
      <c r="N384" s="228"/>
      <c r="O384" s="87"/>
      <c r="P384" s="87"/>
      <c r="Q384" s="87"/>
      <c r="R384" s="87"/>
      <c r="S384" s="87"/>
      <c r="T384" s="88"/>
      <c r="U384" s="34"/>
      <c r="V384" s="34"/>
      <c r="W384" s="34"/>
      <c r="X384" s="34"/>
      <c r="Y384" s="34"/>
      <c r="Z384" s="34"/>
      <c r="AA384" s="34"/>
      <c r="AB384" s="34"/>
      <c r="AC384" s="34"/>
      <c r="AD384" s="34"/>
      <c r="AE384" s="34"/>
      <c r="AT384" s="13" t="s">
        <v>199</v>
      </c>
      <c r="AU384" s="13" t="s">
        <v>76</v>
      </c>
    </row>
    <row r="385" s="2" customFormat="1" ht="16.5" customHeight="1">
      <c r="A385" s="34"/>
      <c r="B385" s="35"/>
      <c r="C385" s="211" t="s">
        <v>2070</v>
      </c>
      <c r="D385" s="211" t="s">
        <v>192</v>
      </c>
      <c r="E385" s="212" t="s">
        <v>572</v>
      </c>
      <c r="F385" s="213" t="s">
        <v>573</v>
      </c>
      <c r="G385" s="214" t="s">
        <v>209</v>
      </c>
      <c r="H385" s="215">
        <v>2</v>
      </c>
      <c r="I385" s="216"/>
      <c r="J385" s="217">
        <f>ROUND(I385*H385,2)</f>
        <v>0</v>
      </c>
      <c r="K385" s="218"/>
      <c r="L385" s="40"/>
      <c r="M385" s="219" t="s">
        <v>1</v>
      </c>
      <c r="N385" s="220" t="s">
        <v>41</v>
      </c>
      <c r="O385" s="87"/>
      <c r="P385" s="221">
        <f>O385*H385</f>
        <v>0</v>
      </c>
      <c r="Q385" s="221">
        <v>0</v>
      </c>
      <c r="R385" s="221">
        <f>Q385*H385</f>
        <v>0</v>
      </c>
      <c r="S385" s="221">
        <v>0</v>
      </c>
      <c r="T385" s="222">
        <f>S385*H385</f>
        <v>0</v>
      </c>
      <c r="U385" s="34"/>
      <c r="V385" s="34"/>
      <c r="W385" s="34"/>
      <c r="X385" s="34"/>
      <c r="Y385" s="34"/>
      <c r="Z385" s="34"/>
      <c r="AA385" s="34"/>
      <c r="AB385" s="34"/>
      <c r="AC385" s="34"/>
      <c r="AD385" s="34"/>
      <c r="AE385" s="34"/>
      <c r="AR385" s="223" t="s">
        <v>563</v>
      </c>
      <c r="AT385" s="223" t="s">
        <v>192</v>
      </c>
      <c r="AU385" s="223" t="s">
        <v>76</v>
      </c>
      <c r="AY385" s="13" t="s">
        <v>197</v>
      </c>
      <c r="BE385" s="224">
        <f>IF(N385="základní",J385,0)</f>
        <v>0</v>
      </c>
      <c r="BF385" s="224">
        <f>IF(N385="snížená",J385,0)</f>
        <v>0</v>
      </c>
      <c r="BG385" s="224">
        <f>IF(N385="zákl. přenesená",J385,0)</f>
        <v>0</v>
      </c>
      <c r="BH385" s="224">
        <f>IF(N385="sníž. přenesená",J385,0)</f>
        <v>0</v>
      </c>
      <c r="BI385" s="224">
        <f>IF(N385="nulová",J385,0)</f>
        <v>0</v>
      </c>
      <c r="BJ385" s="13" t="s">
        <v>83</v>
      </c>
      <c r="BK385" s="224">
        <f>ROUND(I385*H385,2)</f>
        <v>0</v>
      </c>
      <c r="BL385" s="13" t="s">
        <v>563</v>
      </c>
      <c r="BM385" s="223" t="s">
        <v>2071</v>
      </c>
    </row>
    <row r="386" s="2" customFormat="1">
      <c r="A386" s="34"/>
      <c r="B386" s="35"/>
      <c r="C386" s="36"/>
      <c r="D386" s="225" t="s">
        <v>199</v>
      </c>
      <c r="E386" s="36"/>
      <c r="F386" s="226" t="s">
        <v>573</v>
      </c>
      <c r="G386" s="36"/>
      <c r="H386" s="36"/>
      <c r="I386" s="150"/>
      <c r="J386" s="36"/>
      <c r="K386" s="36"/>
      <c r="L386" s="40"/>
      <c r="M386" s="227"/>
      <c r="N386" s="228"/>
      <c r="O386" s="87"/>
      <c r="P386" s="87"/>
      <c r="Q386" s="87"/>
      <c r="R386" s="87"/>
      <c r="S386" s="87"/>
      <c r="T386" s="88"/>
      <c r="U386" s="34"/>
      <c r="V386" s="34"/>
      <c r="W386" s="34"/>
      <c r="X386" s="34"/>
      <c r="Y386" s="34"/>
      <c r="Z386" s="34"/>
      <c r="AA386" s="34"/>
      <c r="AB386" s="34"/>
      <c r="AC386" s="34"/>
      <c r="AD386" s="34"/>
      <c r="AE386" s="34"/>
      <c r="AT386" s="13" t="s">
        <v>199</v>
      </c>
      <c r="AU386" s="13" t="s">
        <v>76</v>
      </c>
    </row>
    <row r="387" s="2" customFormat="1" ht="16.5" customHeight="1">
      <c r="A387" s="34"/>
      <c r="B387" s="35"/>
      <c r="C387" s="211" t="s">
        <v>2072</v>
      </c>
      <c r="D387" s="211" t="s">
        <v>192</v>
      </c>
      <c r="E387" s="212" t="s">
        <v>559</v>
      </c>
      <c r="F387" s="213" t="s">
        <v>560</v>
      </c>
      <c r="G387" s="214" t="s">
        <v>209</v>
      </c>
      <c r="H387" s="215">
        <v>2</v>
      </c>
      <c r="I387" s="216"/>
      <c r="J387" s="217">
        <f>ROUND(I387*H387,2)</f>
        <v>0</v>
      </c>
      <c r="K387" s="218"/>
      <c r="L387" s="40"/>
      <c r="M387" s="219" t="s">
        <v>1</v>
      </c>
      <c r="N387" s="220" t="s">
        <v>41</v>
      </c>
      <c r="O387" s="87"/>
      <c r="P387" s="221">
        <f>O387*H387</f>
        <v>0</v>
      </c>
      <c r="Q387" s="221">
        <v>0</v>
      </c>
      <c r="R387" s="221">
        <f>Q387*H387</f>
        <v>0</v>
      </c>
      <c r="S387" s="221">
        <v>0</v>
      </c>
      <c r="T387" s="222">
        <f>S387*H387</f>
        <v>0</v>
      </c>
      <c r="U387" s="34"/>
      <c r="V387" s="34"/>
      <c r="W387" s="34"/>
      <c r="X387" s="34"/>
      <c r="Y387" s="34"/>
      <c r="Z387" s="34"/>
      <c r="AA387" s="34"/>
      <c r="AB387" s="34"/>
      <c r="AC387" s="34"/>
      <c r="AD387" s="34"/>
      <c r="AE387" s="34"/>
      <c r="AR387" s="223" t="s">
        <v>563</v>
      </c>
      <c r="AT387" s="223" t="s">
        <v>192</v>
      </c>
      <c r="AU387" s="223" t="s">
        <v>76</v>
      </c>
      <c r="AY387" s="13" t="s">
        <v>197</v>
      </c>
      <c r="BE387" s="224">
        <f>IF(N387="základní",J387,0)</f>
        <v>0</v>
      </c>
      <c r="BF387" s="224">
        <f>IF(N387="snížená",J387,0)</f>
        <v>0</v>
      </c>
      <c r="BG387" s="224">
        <f>IF(N387="zákl. přenesená",J387,0)</f>
        <v>0</v>
      </c>
      <c r="BH387" s="224">
        <f>IF(N387="sníž. přenesená",J387,0)</f>
        <v>0</v>
      </c>
      <c r="BI387" s="224">
        <f>IF(N387="nulová",J387,0)</f>
        <v>0</v>
      </c>
      <c r="BJ387" s="13" t="s">
        <v>83</v>
      </c>
      <c r="BK387" s="224">
        <f>ROUND(I387*H387,2)</f>
        <v>0</v>
      </c>
      <c r="BL387" s="13" t="s">
        <v>563</v>
      </c>
      <c r="BM387" s="223" t="s">
        <v>2073</v>
      </c>
    </row>
    <row r="388" s="2" customFormat="1">
      <c r="A388" s="34"/>
      <c r="B388" s="35"/>
      <c r="C388" s="36"/>
      <c r="D388" s="225" t="s">
        <v>199</v>
      </c>
      <c r="E388" s="36"/>
      <c r="F388" s="226" t="s">
        <v>560</v>
      </c>
      <c r="G388" s="36"/>
      <c r="H388" s="36"/>
      <c r="I388" s="150"/>
      <c r="J388" s="36"/>
      <c r="K388" s="36"/>
      <c r="L388" s="40"/>
      <c r="M388" s="227"/>
      <c r="N388" s="228"/>
      <c r="O388" s="87"/>
      <c r="P388" s="87"/>
      <c r="Q388" s="87"/>
      <c r="R388" s="87"/>
      <c r="S388" s="87"/>
      <c r="T388" s="88"/>
      <c r="U388" s="34"/>
      <c r="V388" s="34"/>
      <c r="W388" s="34"/>
      <c r="X388" s="34"/>
      <c r="Y388" s="34"/>
      <c r="Z388" s="34"/>
      <c r="AA388" s="34"/>
      <c r="AB388" s="34"/>
      <c r="AC388" s="34"/>
      <c r="AD388" s="34"/>
      <c r="AE388" s="34"/>
      <c r="AT388" s="13" t="s">
        <v>199</v>
      </c>
      <c r="AU388" s="13" t="s">
        <v>76</v>
      </c>
    </row>
    <row r="389" s="2" customFormat="1" ht="16.5" customHeight="1">
      <c r="A389" s="34"/>
      <c r="B389" s="35"/>
      <c r="C389" s="211" t="s">
        <v>2074</v>
      </c>
      <c r="D389" s="211" t="s">
        <v>192</v>
      </c>
      <c r="E389" s="212" t="s">
        <v>564</v>
      </c>
      <c r="F389" s="213" t="s">
        <v>565</v>
      </c>
      <c r="G389" s="214" t="s">
        <v>209</v>
      </c>
      <c r="H389" s="215">
        <v>2</v>
      </c>
      <c r="I389" s="216"/>
      <c r="J389" s="217">
        <f>ROUND(I389*H389,2)</f>
        <v>0</v>
      </c>
      <c r="K389" s="218"/>
      <c r="L389" s="40"/>
      <c r="M389" s="219" t="s">
        <v>1</v>
      </c>
      <c r="N389" s="220" t="s">
        <v>41</v>
      </c>
      <c r="O389" s="87"/>
      <c r="P389" s="221">
        <f>O389*H389</f>
        <v>0</v>
      </c>
      <c r="Q389" s="221">
        <v>0</v>
      </c>
      <c r="R389" s="221">
        <f>Q389*H389</f>
        <v>0</v>
      </c>
      <c r="S389" s="221">
        <v>0</v>
      </c>
      <c r="T389" s="222">
        <f>S389*H389</f>
        <v>0</v>
      </c>
      <c r="U389" s="34"/>
      <c r="V389" s="34"/>
      <c r="W389" s="34"/>
      <c r="X389" s="34"/>
      <c r="Y389" s="34"/>
      <c r="Z389" s="34"/>
      <c r="AA389" s="34"/>
      <c r="AB389" s="34"/>
      <c r="AC389" s="34"/>
      <c r="AD389" s="34"/>
      <c r="AE389" s="34"/>
      <c r="AR389" s="223" t="s">
        <v>563</v>
      </c>
      <c r="AT389" s="223" t="s">
        <v>192</v>
      </c>
      <c r="AU389" s="223" t="s">
        <v>76</v>
      </c>
      <c r="AY389" s="13" t="s">
        <v>197</v>
      </c>
      <c r="BE389" s="224">
        <f>IF(N389="základní",J389,0)</f>
        <v>0</v>
      </c>
      <c r="BF389" s="224">
        <f>IF(N389="snížená",J389,0)</f>
        <v>0</v>
      </c>
      <c r="BG389" s="224">
        <f>IF(N389="zákl. přenesená",J389,0)</f>
        <v>0</v>
      </c>
      <c r="BH389" s="224">
        <f>IF(N389="sníž. přenesená",J389,0)</f>
        <v>0</v>
      </c>
      <c r="BI389" s="224">
        <f>IF(N389="nulová",J389,0)</f>
        <v>0</v>
      </c>
      <c r="BJ389" s="13" t="s">
        <v>83</v>
      </c>
      <c r="BK389" s="224">
        <f>ROUND(I389*H389,2)</f>
        <v>0</v>
      </c>
      <c r="BL389" s="13" t="s">
        <v>563</v>
      </c>
      <c r="BM389" s="223" t="s">
        <v>2075</v>
      </c>
    </row>
    <row r="390" s="2" customFormat="1">
      <c r="A390" s="34"/>
      <c r="B390" s="35"/>
      <c r="C390" s="36"/>
      <c r="D390" s="225" t="s">
        <v>199</v>
      </c>
      <c r="E390" s="36"/>
      <c r="F390" s="226" t="s">
        <v>565</v>
      </c>
      <c r="G390" s="36"/>
      <c r="H390" s="36"/>
      <c r="I390" s="150"/>
      <c r="J390" s="36"/>
      <c r="K390" s="36"/>
      <c r="L390" s="40"/>
      <c r="M390" s="227"/>
      <c r="N390" s="228"/>
      <c r="O390" s="87"/>
      <c r="P390" s="87"/>
      <c r="Q390" s="87"/>
      <c r="R390" s="87"/>
      <c r="S390" s="87"/>
      <c r="T390" s="88"/>
      <c r="U390" s="34"/>
      <c r="V390" s="34"/>
      <c r="W390" s="34"/>
      <c r="X390" s="34"/>
      <c r="Y390" s="34"/>
      <c r="Z390" s="34"/>
      <c r="AA390" s="34"/>
      <c r="AB390" s="34"/>
      <c r="AC390" s="34"/>
      <c r="AD390" s="34"/>
      <c r="AE390" s="34"/>
      <c r="AT390" s="13" t="s">
        <v>199</v>
      </c>
      <c r="AU390" s="13" t="s">
        <v>76</v>
      </c>
    </row>
    <row r="391" s="2" customFormat="1" ht="16.5" customHeight="1">
      <c r="A391" s="34"/>
      <c r="B391" s="35"/>
      <c r="C391" s="211" t="s">
        <v>2076</v>
      </c>
      <c r="D391" s="211" t="s">
        <v>192</v>
      </c>
      <c r="E391" s="212" t="s">
        <v>2077</v>
      </c>
      <c r="F391" s="213" t="s">
        <v>2078</v>
      </c>
      <c r="G391" s="214" t="s">
        <v>209</v>
      </c>
      <c r="H391" s="215">
        <v>1</v>
      </c>
      <c r="I391" s="216"/>
      <c r="J391" s="217">
        <f>ROUND(I391*H391,2)</f>
        <v>0</v>
      </c>
      <c r="K391" s="218"/>
      <c r="L391" s="40"/>
      <c r="M391" s="219" t="s">
        <v>1</v>
      </c>
      <c r="N391" s="220" t="s">
        <v>41</v>
      </c>
      <c r="O391" s="87"/>
      <c r="P391" s="221">
        <f>O391*H391</f>
        <v>0</v>
      </c>
      <c r="Q391" s="221">
        <v>0</v>
      </c>
      <c r="R391" s="221">
        <f>Q391*H391</f>
        <v>0</v>
      </c>
      <c r="S391" s="221">
        <v>0</v>
      </c>
      <c r="T391" s="222">
        <f>S391*H391</f>
        <v>0</v>
      </c>
      <c r="U391" s="34"/>
      <c r="V391" s="34"/>
      <c r="W391" s="34"/>
      <c r="X391" s="34"/>
      <c r="Y391" s="34"/>
      <c r="Z391" s="34"/>
      <c r="AA391" s="34"/>
      <c r="AB391" s="34"/>
      <c r="AC391" s="34"/>
      <c r="AD391" s="34"/>
      <c r="AE391" s="34"/>
      <c r="AR391" s="223" t="s">
        <v>563</v>
      </c>
      <c r="AT391" s="223" t="s">
        <v>192</v>
      </c>
      <c r="AU391" s="223" t="s">
        <v>76</v>
      </c>
      <c r="AY391" s="13" t="s">
        <v>197</v>
      </c>
      <c r="BE391" s="224">
        <f>IF(N391="základní",J391,0)</f>
        <v>0</v>
      </c>
      <c r="BF391" s="224">
        <f>IF(N391="snížená",J391,0)</f>
        <v>0</v>
      </c>
      <c r="BG391" s="224">
        <f>IF(N391="zákl. přenesená",J391,0)</f>
        <v>0</v>
      </c>
      <c r="BH391" s="224">
        <f>IF(N391="sníž. přenesená",J391,0)</f>
        <v>0</v>
      </c>
      <c r="BI391" s="224">
        <f>IF(N391="nulová",J391,0)</f>
        <v>0</v>
      </c>
      <c r="BJ391" s="13" t="s">
        <v>83</v>
      </c>
      <c r="BK391" s="224">
        <f>ROUND(I391*H391,2)</f>
        <v>0</v>
      </c>
      <c r="BL391" s="13" t="s">
        <v>563</v>
      </c>
      <c r="BM391" s="223" t="s">
        <v>2079</v>
      </c>
    </row>
    <row r="392" s="2" customFormat="1">
      <c r="A392" s="34"/>
      <c r="B392" s="35"/>
      <c r="C392" s="36"/>
      <c r="D392" s="225" t="s">
        <v>199</v>
      </c>
      <c r="E392" s="36"/>
      <c r="F392" s="226" t="s">
        <v>2080</v>
      </c>
      <c r="G392" s="36"/>
      <c r="H392" s="36"/>
      <c r="I392" s="150"/>
      <c r="J392" s="36"/>
      <c r="K392" s="36"/>
      <c r="L392" s="40"/>
      <c r="M392" s="227"/>
      <c r="N392" s="228"/>
      <c r="O392" s="87"/>
      <c r="P392" s="87"/>
      <c r="Q392" s="87"/>
      <c r="R392" s="87"/>
      <c r="S392" s="87"/>
      <c r="T392" s="88"/>
      <c r="U392" s="34"/>
      <c r="V392" s="34"/>
      <c r="W392" s="34"/>
      <c r="X392" s="34"/>
      <c r="Y392" s="34"/>
      <c r="Z392" s="34"/>
      <c r="AA392" s="34"/>
      <c r="AB392" s="34"/>
      <c r="AC392" s="34"/>
      <c r="AD392" s="34"/>
      <c r="AE392" s="34"/>
      <c r="AT392" s="13" t="s">
        <v>199</v>
      </c>
      <c r="AU392" s="13" t="s">
        <v>76</v>
      </c>
    </row>
    <row r="393" s="2" customFormat="1" ht="16.5" customHeight="1">
      <c r="A393" s="34"/>
      <c r="B393" s="35"/>
      <c r="C393" s="211" t="s">
        <v>2081</v>
      </c>
      <c r="D393" s="211" t="s">
        <v>192</v>
      </c>
      <c r="E393" s="212" t="s">
        <v>2082</v>
      </c>
      <c r="F393" s="213" t="s">
        <v>2083</v>
      </c>
      <c r="G393" s="214" t="s">
        <v>209</v>
      </c>
      <c r="H393" s="215">
        <v>1</v>
      </c>
      <c r="I393" s="216"/>
      <c r="J393" s="217">
        <f>ROUND(I393*H393,2)</f>
        <v>0</v>
      </c>
      <c r="K393" s="218"/>
      <c r="L393" s="40"/>
      <c r="M393" s="219" t="s">
        <v>1</v>
      </c>
      <c r="N393" s="220" t="s">
        <v>41</v>
      </c>
      <c r="O393" s="87"/>
      <c r="P393" s="221">
        <f>O393*H393</f>
        <v>0</v>
      </c>
      <c r="Q393" s="221">
        <v>0</v>
      </c>
      <c r="R393" s="221">
        <f>Q393*H393</f>
        <v>0</v>
      </c>
      <c r="S393" s="221">
        <v>0</v>
      </c>
      <c r="T393" s="222">
        <f>S393*H393</f>
        <v>0</v>
      </c>
      <c r="U393" s="34"/>
      <c r="V393" s="34"/>
      <c r="W393" s="34"/>
      <c r="X393" s="34"/>
      <c r="Y393" s="34"/>
      <c r="Z393" s="34"/>
      <c r="AA393" s="34"/>
      <c r="AB393" s="34"/>
      <c r="AC393" s="34"/>
      <c r="AD393" s="34"/>
      <c r="AE393" s="34"/>
      <c r="AR393" s="223" t="s">
        <v>563</v>
      </c>
      <c r="AT393" s="223" t="s">
        <v>192</v>
      </c>
      <c r="AU393" s="223" t="s">
        <v>76</v>
      </c>
      <c r="AY393" s="13" t="s">
        <v>197</v>
      </c>
      <c r="BE393" s="224">
        <f>IF(N393="základní",J393,0)</f>
        <v>0</v>
      </c>
      <c r="BF393" s="224">
        <f>IF(N393="snížená",J393,0)</f>
        <v>0</v>
      </c>
      <c r="BG393" s="224">
        <f>IF(N393="zákl. přenesená",J393,0)</f>
        <v>0</v>
      </c>
      <c r="BH393" s="224">
        <f>IF(N393="sníž. přenesená",J393,0)</f>
        <v>0</v>
      </c>
      <c r="BI393" s="224">
        <f>IF(N393="nulová",J393,0)</f>
        <v>0</v>
      </c>
      <c r="BJ393" s="13" t="s">
        <v>83</v>
      </c>
      <c r="BK393" s="224">
        <f>ROUND(I393*H393,2)</f>
        <v>0</v>
      </c>
      <c r="BL393" s="13" t="s">
        <v>563</v>
      </c>
      <c r="BM393" s="223" t="s">
        <v>2084</v>
      </c>
    </row>
    <row r="394" s="2" customFormat="1">
      <c r="A394" s="34"/>
      <c r="B394" s="35"/>
      <c r="C394" s="36"/>
      <c r="D394" s="225" t="s">
        <v>199</v>
      </c>
      <c r="E394" s="36"/>
      <c r="F394" s="226" t="s">
        <v>2083</v>
      </c>
      <c r="G394" s="36"/>
      <c r="H394" s="36"/>
      <c r="I394" s="150"/>
      <c r="J394" s="36"/>
      <c r="K394" s="36"/>
      <c r="L394" s="40"/>
      <c r="M394" s="263"/>
      <c r="N394" s="264"/>
      <c r="O394" s="265"/>
      <c r="P394" s="265"/>
      <c r="Q394" s="265"/>
      <c r="R394" s="265"/>
      <c r="S394" s="265"/>
      <c r="T394" s="266"/>
      <c r="U394" s="34"/>
      <c r="V394" s="34"/>
      <c r="W394" s="34"/>
      <c r="X394" s="34"/>
      <c r="Y394" s="34"/>
      <c r="Z394" s="34"/>
      <c r="AA394" s="34"/>
      <c r="AB394" s="34"/>
      <c r="AC394" s="34"/>
      <c r="AD394" s="34"/>
      <c r="AE394" s="34"/>
      <c r="AT394" s="13" t="s">
        <v>199</v>
      </c>
      <c r="AU394" s="13" t="s">
        <v>76</v>
      </c>
    </row>
    <row r="395" s="2" customFormat="1" ht="6.96" customHeight="1">
      <c r="A395" s="34"/>
      <c r="B395" s="62"/>
      <c r="C395" s="63"/>
      <c r="D395" s="63"/>
      <c r="E395" s="63"/>
      <c r="F395" s="63"/>
      <c r="G395" s="63"/>
      <c r="H395" s="63"/>
      <c r="I395" s="188"/>
      <c r="J395" s="63"/>
      <c r="K395" s="63"/>
      <c r="L395" s="40"/>
      <c r="M395" s="34"/>
      <c r="O395" s="34"/>
      <c r="P395" s="34"/>
      <c r="Q395" s="34"/>
      <c r="R395" s="34"/>
      <c r="S395" s="34"/>
      <c r="T395" s="34"/>
      <c r="U395" s="34"/>
      <c r="V395" s="34"/>
      <c r="W395" s="34"/>
      <c r="X395" s="34"/>
      <c r="Y395" s="34"/>
      <c r="Z395" s="34"/>
      <c r="AA395" s="34"/>
      <c r="AB395" s="34"/>
      <c r="AC395" s="34"/>
      <c r="AD395" s="34"/>
      <c r="AE395" s="34"/>
    </row>
  </sheetData>
  <sheetProtection sheet="1" autoFilter="0" formatColumns="0" formatRows="0" objects="1" scenarios="1" spinCount="100000" saltValue="oNQ5/HB7C7XsmvO0hm2Jkyxsjmsu1na5fGlq1TVSnPrV7lzRDPTqnjokpvvceC7WVSFcVxPU0YHPnT/S/MFPsw==" hashValue="7jmVEVFImHTzSDu4Km+DDf2aXe0odq2kuWvu6n5DSKDF0eeIMLI5/fslqKVCFrEvRld9JFpwzVZviG/5JAwYYw==" algorithmName="SHA-512" password="CC35"/>
  <autoFilter ref="C119:K394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08:H108"/>
    <mergeCell ref="E110:H110"/>
    <mergeCell ref="E112:H112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" style="1" customWidth="1"/>
    <col min="8" max="8" width="11.5" style="1" customWidth="1"/>
    <col min="9" max="9" width="20.16016" style="142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42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3" t="s">
        <v>90</v>
      </c>
    </row>
    <row r="3" s="1" customFormat="1" ht="6.96" customHeight="1">
      <c r="B3" s="143"/>
      <c r="C3" s="144"/>
      <c r="D3" s="144"/>
      <c r="E3" s="144"/>
      <c r="F3" s="144"/>
      <c r="G3" s="144"/>
      <c r="H3" s="144"/>
      <c r="I3" s="145"/>
      <c r="J3" s="144"/>
      <c r="K3" s="144"/>
      <c r="L3" s="16"/>
      <c r="AT3" s="13" t="s">
        <v>85</v>
      </c>
    </row>
    <row r="4" s="1" customFormat="1" ht="24.96" customHeight="1">
      <c r="B4" s="16"/>
      <c r="D4" s="146" t="s">
        <v>169</v>
      </c>
      <c r="I4" s="142"/>
      <c r="L4" s="16"/>
      <c r="M4" s="147" t="s">
        <v>10</v>
      </c>
      <c r="AT4" s="13" t="s">
        <v>4</v>
      </c>
    </row>
    <row r="5" s="1" customFormat="1" ht="6.96" customHeight="1">
      <c r="B5" s="16"/>
      <c r="I5" s="142"/>
      <c r="L5" s="16"/>
    </row>
    <row r="6" s="1" customFormat="1" ht="12" customHeight="1">
      <c r="B6" s="16"/>
      <c r="D6" s="148" t="s">
        <v>16</v>
      </c>
      <c r="I6" s="142"/>
      <c r="L6" s="16"/>
    </row>
    <row r="7" s="1" customFormat="1" ht="16.5" customHeight="1">
      <c r="B7" s="16"/>
      <c r="E7" s="149" t="str">
        <f>'Rekapitulace stavby'!K6</f>
        <v xml:space="preserve">Oprava kolejí a výhybek v uzlu Plzeň a na trati  Plzeň - Blatno</v>
      </c>
      <c r="F7" s="148"/>
      <c r="G7" s="148"/>
      <c r="H7" s="148"/>
      <c r="I7" s="142"/>
      <c r="L7" s="16"/>
    </row>
    <row r="8" s="1" customFormat="1" ht="12" customHeight="1">
      <c r="B8" s="16"/>
      <c r="D8" s="148" t="s">
        <v>170</v>
      </c>
      <c r="I8" s="142"/>
      <c r="L8" s="16"/>
    </row>
    <row r="9" s="2" customFormat="1" ht="16.5" customHeight="1">
      <c r="A9" s="34"/>
      <c r="B9" s="40"/>
      <c r="C9" s="34"/>
      <c r="D9" s="34"/>
      <c r="E9" s="149" t="s">
        <v>171</v>
      </c>
      <c r="F9" s="34"/>
      <c r="G9" s="34"/>
      <c r="H9" s="34"/>
      <c r="I9" s="150"/>
      <c r="J9" s="34"/>
      <c r="K9" s="34"/>
      <c r="L9" s="59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 ht="12" customHeight="1">
      <c r="A10" s="34"/>
      <c r="B10" s="40"/>
      <c r="C10" s="34"/>
      <c r="D10" s="148" t="s">
        <v>172</v>
      </c>
      <c r="E10" s="34"/>
      <c r="F10" s="34"/>
      <c r="G10" s="34"/>
      <c r="H10" s="34"/>
      <c r="I10" s="150"/>
      <c r="J10" s="34"/>
      <c r="K10" s="34"/>
      <c r="L10" s="59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6.5" customHeight="1">
      <c r="A11" s="34"/>
      <c r="B11" s="40"/>
      <c r="C11" s="34"/>
      <c r="D11" s="34"/>
      <c r="E11" s="151" t="s">
        <v>173</v>
      </c>
      <c r="F11" s="34"/>
      <c r="G11" s="34"/>
      <c r="H11" s="34"/>
      <c r="I11" s="150"/>
      <c r="J11" s="34"/>
      <c r="K11" s="34"/>
      <c r="L11" s="59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>
      <c r="A12" s="34"/>
      <c r="B12" s="40"/>
      <c r="C12" s="34"/>
      <c r="D12" s="34"/>
      <c r="E12" s="34"/>
      <c r="F12" s="34"/>
      <c r="G12" s="34"/>
      <c r="H12" s="34"/>
      <c r="I12" s="150"/>
      <c r="J12" s="34"/>
      <c r="K12" s="34"/>
      <c r="L12" s="59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2" customHeight="1">
      <c r="A13" s="34"/>
      <c r="B13" s="40"/>
      <c r="C13" s="34"/>
      <c r="D13" s="148" t="s">
        <v>18</v>
      </c>
      <c r="E13" s="34"/>
      <c r="F13" s="137" t="s">
        <v>1</v>
      </c>
      <c r="G13" s="34"/>
      <c r="H13" s="34"/>
      <c r="I13" s="152" t="s">
        <v>19</v>
      </c>
      <c r="J13" s="137" t="s">
        <v>1</v>
      </c>
      <c r="K13" s="34"/>
      <c r="L13" s="59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40"/>
      <c r="C14" s="34"/>
      <c r="D14" s="148" t="s">
        <v>20</v>
      </c>
      <c r="E14" s="34"/>
      <c r="F14" s="137" t="s">
        <v>21</v>
      </c>
      <c r="G14" s="34"/>
      <c r="H14" s="34"/>
      <c r="I14" s="152" t="s">
        <v>22</v>
      </c>
      <c r="J14" s="153" t="str">
        <f>'Rekapitulace stavby'!AN8</f>
        <v>8. 1. 2020</v>
      </c>
      <c r="K14" s="34"/>
      <c r="L14" s="59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0.8" customHeight="1">
      <c r="A15" s="34"/>
      <c r="B15" s="40"/>
      <c r="C15" s="34"/>
      <c r="D15" s="34"/>
      <c r="E15" s="34"/>
      <c r="F15" s="34"/>
      <c r="G15" s="34"/>
      <c r="H15" s="34"/>
      <c r="I15" s="150"/>
      <c r="J15" s="34"/>
      <c r="K15" s="34"/>
      <c r="L15" s="59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12" customHeight="1">
      <c r="A16" s="34"/>
      <c r="B16" s="40"/>
      <c r="C16" s="34"/>
      <c r="D16" s="148" t="s">
        <v>24</v>
      </c>
      <c r="E16" s="34"/>
      <c r="F16" s="34"/>
      <c r="G16" s="34"/>
      <c r="H16" s="34"/>
      <c r="I16" s="152" t="s">
        <v>25</v>
      </c>
      <c r="J16" s="137" t="s">
        <v>1</v>
      </c>
      <c r="K16" s="34"/>
      <c r="L16" s="59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8" customHeight="1">
      <c r="A17" s="34"/>
      <c r="B17" s="40"/>
      <c r="C17" s="34"/>
      <c r="D17" s="34"/>
      <c r="E17" s="137" t="s">
        <v>26</v>
      </c>
      <c r="F17" s="34"/>
      <c r="G17" s="34"/>
      <c r="H17" s="34"/>
      <c r="I17" s="152" t="s">
        <v>27</v>
      </c>
      <c r="J17" s="137" t="s">
        <v>1</v>
      </c>
      <c r="K17" s="34"/>
      <c r="L17" s="59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6.96" customHeight="1">
      <c r="A18" s="34"/>
      <c r="B18" s="40"/>
      <c r="C18" s="34"/>
      <c r="D18" s="34"/>
      <c r="E18" s="34"/>
      <c r="F18" s="34"/>
      <c r="G18" s="34"/>
      <c r="H18" s="34"/>
      <c r="I18" s="150"/>
      <c r="J18" s="34"/>
      <c r="K18" s="34"/>
      <c r="L18" s="59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12" customHeight="1">
      <c r="A19" s="34"/>
      <c r="B19" s="40"/>
      <c r="C19" s="34"/>
      <c r="D19" s="148" t="s">
        <v>28</v>
      </c>
      <c r="E19" s="34"/>
      <c r="F19" s="34"/>
      <c r="G19" s="34"/>
      <c r="H19" s="34"/>
      <c r="I19" s="152" t="s">
        <v>25</v>
      </c>
      <c r="J19" s="29" t="str">
        <f>'Rekapitulace stavby'!AN13</f>
        <v>Vyplň údaj</v>
      </c>
      <c r="K19" s="34"/>
      <c r="L19" s="59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8" customHeight="1">
      <c r="A20" s="34"/>
      <c r="B20" s="40"/>
      <c r="C20" s="34"/>
      <c r="D20" s="34"/>
      <c r="E20" s="29" t="str">
        <f>'Rekapitulace stavby'!E14</f>
        <v>Vyplň údaj</v>
      </c>
      <c r="F20" s="137"/>
      <c r="G20" s="137"/>
      <c r="H20" s="137"/>
      <c r="I20" s="152" t="s">
        <v>27</v>
      </c>
      <c r="J20" s="29" t="str">
        <f>'Rekapitulace stavby'!AN14</f>
        <v>Vyplň údaj</v>
      </c>
      <c r="K20" s="34"/>
      <c r="L20" s="59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6.96" customHeight="1">
      <c r="A21" s="34"/>
      <c r="B21" s="40"/>
      <c r="C21" s="34"/>
      <c r="D21" s="34"/>
      <c r="E21" s="34"/>
      <c r="F21" s="34"/>
      <c r="G21" s="34"/>
      <c r="H21" s="34"/>
      <c r="I21" s="150"/>
      <c r="J21" s="34"/>
      <c r="K21" s="34"/>
      <c r="L21" s="59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12" customHeight="1">
      <c r="A22" s="34"/>
      <c r="B22" s="40"/>
      <c r="C22" s="34"/>
      <c r="D22" s="148" t="s">
        <v>30</v>
      </c>
      <c r="E22" s="34"/>
      <c r="F22" s="34"/>
      <c r="G22" s="34"/>
      <c r="H22" s="34"/>
      <c r="I22" s="152" t="s">
        <v>25</v>
      </c>
      <c r="J22" s="137" t="str">
        <f>IF('Rekapitulace stavby'!AN16="","",'Rekapitulace stavby'!AN16)</f>
        <v/>
      </c>
      <c r="K22" s="34"/>
      <c r="L22" s="59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8" customHeight="1">
      <c r="A23" s="34"/>
      <c r="B23" s="40"/>
      <c r="C23" s="34"/>
      <c r="D23" s="34"/>
      <c r="E23" s="137" t="str">
        <f>IF('Rekapitulace stavby'!E17="","",'Rekapitulace stavby'!E17)</f>
        <v xml:space="preserve"> </v>
      </c>
      <c r="F23" s="34"/>
      <c r="G23" s="34"/>
      <c r="H23" s="34"/>
      <c r="I23" s="152" t="s">
        <v>27</v>
      </c>
      <c r="J23" s="137" t="str">
        <f>IF('Rekapitulace stavby'!AN17="","",'Rekapitulace stavby'!AN17)</f>
        <v/>
      </c>
      <c r="K23" s="34"/>
      <c r="L23" s="59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6.96" customHeight="1">
      <c r="A24" s="34"/>
      <c r="B24" s="40"/>
      <c r="C24" s="34"/>
      <c r="D24" s="34"/>
      <c r="E24" s="34"/>
      <c r="F24" s="34"/>
      <c r="G24" s="34"/>
      <c r="H24" s="34"/>
      <c r="I24" s="150"/>
      <c r="J24" s="34"/>
      <c r="K24" s="34"/>
      <c r="L24" s="59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12" customHeight="1">
      <c r="A25" s="34"/>
      <c r="B25" s="40"/>
      <c r="C25" s="34"/>
      <c r="D25" s="148" t="s">
        <v>33</v>
      </c>
      <c r="E25" s="34"/>
      <c r="F25" s="34"/>
      <c r="G25" s="34"/>
      <c r="H25" s="34"/>
      <c r="I25" s="152" t="s">
        <v>25</v>
      </c>
      <c r="J25" s="137" t="s">
        <v>1</v>
      </c>
      <c r="K25" s="34"/>
      <c r="L25" s="59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8" customHeight="1">
      <c r="A26" s="34"/>
      <c r="B26" s="40"/>
      <c r="C26" s="34"/>
      <c r="D26" s="34"/>
      <c r="E26" s="137" t="s">
        <v>34</v>
      </c>
      <c r="F26" s="34"/>
      <c r="G26" s="34"/>
      <c r="H26" s="34"/>
      <c r="I26" s="152" t="s">
        <v>27</v>
      </c>
      <c r="J26" s="137" t="s">
        <v>1</v>
      </c>
      <c r="K26" s="34"/>
      <c r="L26" s="59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2" customFormat="1" ht="6.96" customHeight="1">
      <c r="A27" s="34"/>
      <c r="B27" s="40"/>
      <c r="C27" s="34"/>
      <c r="D27" s="34"/>
      <c r="E27" s="34"/>
      <c r="F27" s="34"/>
      <c r="G27" s="34"/>
      <c r="H27" s="34"/>
      <c r="I27" s="150"/>
      <c r="J27" s="34"/>
      <c r="K27" s="34"/>
      <c r="L27" s="59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="2" customFormat="1" ht="12" customHeight="1">
      <c r="A28" s="34"/>
      <c r="B28" s="40"/>
      <c r="C28" s="34"/>
      <c r="D28" s="148" t="s">
        <v>35</v>
      </c>
      <c r="E28" s="34"/>
      <c r="F28" s="34"/>
      <c r="G28" s="34"/>
      <c r="H28" s="34"/>
      <c r="I28" s="150"/>
      <c r="J28" s="34"/>
      <c r="K28" s="34"/>
      <c r="L28" s="59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8" customFormat="1" ht="16.5" customHeight="1">
      <c r="A29" s="154"/>
      <c r="B29" s="155"/>
      <c r="C29" s="154"/>
      <c r="D29" s="154"/>
      <c r="E29" s="156" t="s">
        <v>1</v>
      </c>
      <c r="F29" s="156"/>
      <c r="G29" s="156"/>
      <c r="H29" s="156"/>
      <c r="I29" s="157"/>
      <c r="J29" s="154"/>
      <c r="K29" s="154"/>
      <c r="L29" s="158"/>
      <c r="S29" s="154"/>
      <c r="T29" s="154"/>
      <c r="U29" s="154"/>
      <c r="V29" s="154"/>
      <c r="W29" s="154"/>
      <c r="X29" s="154"/>
      <c r="Y29" s="154"/>
      <c r="Z29" s="154"/>
      <c r="AA29" s="154"/>
      <c r="AB29" s="154"/>
      <c r="AC29" s="154"/>
      <c r="AD29" s="154"/>
      <c r="AE29" s="154"/>
    </row>
    <row r="30" s="2" customFormat="1" ht="6.96" customHeight="1">
      <c r="A30" s="34"/>
      <c r="B30" s="40"/>
      <c r="C30" s="34"/>
      <c r="D30" s="34"/>
      <c r="E30" s="34"/>
      <c r="F30" s="34"/>
      <c r="G30" s="34"/>
      <c r="H30" s="34"/>
      <c r="I30" s="150"/>
      <c r="J30" s="34"/>
      <c r="K30" s="34"/>
      <c r="L30" s="59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40"/>
      <c r="C31" s="34"/>
      <c r="D31" s="159"/>
      <c r="E31" s="159"/>
      <c r="F31" s="159"/>
      <c r="G31" s="159"/>
      <c r="H31" s="159"/>
      <c r="I31" s="160"/>
      <c r="J31" s="159"/>
      <c r="K31" s="159"/>
      <c r="L31" s="59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25.44" customHeight="1">
      <c r="A32" s="34"/>
      <c r="B32" s="40"/>
      <c r="C32" s="34"/>
      <c r="D32" s="161" t="s">
        <v>36</v>
      </c>
      <c r="E32" s="34"/>
      <c r="F32" s="34"/>
      <c r="G32" s="34"/>
      <c r="H32" s="34"/>
      <c r="I32" s="150"/>
      <c r="J32" s="162">
        <f>ROUND(J120, 2)</f>
        <v>0</v>
      </c>
      <c r="K32" s="34"/>
      <c r="L32" s="59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6.96" customHeight="1">
      <c r="A33" s="34"/>
      <c r="B33" s="40"/>
      <c r="C33" s="34"/>
      <c r="D33" s="159"/>
      <c r="E33" s="159"/>
      <c r="F33" s="159"/>
      <c r="G33" s="159"/>
      <c r="H33" s="159"/>
      <c r="I33" s="160"/>
      <c r="J33" s="159"/>
      <c r="K33" s="159"/>
      <c r="L33" s="59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40"/>
      <c r="C34" s="34"/>
      <c r="D34" s="34"/>
      <c r="E34" s="34"/>
      <c r="F34" s="163" t="s">
        <v>38</v>
      </c>
      <c r="G34" s="34"/>
      <c r="H34" s="34"/>
      <c r="I34" s="164" t="s">
        <v>37</v>
      </c>
      <c r="J34" s="163" t="s">
        <v>39</v>
      </c>
      <c r="K34" s="34"/>
      <c r="L34" s="59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="2" customFormat="1" ht="14.4" customHeight="1">
      <c r="A35" s="34"/>
      <c r="B35" s="40"/>
      <c r="C35" s="34"/>
      <c r="D35" s="165" t="s">
        <v>40</v>
      </c>
      <c r="E35" s="148" t="s">
        <v>41</v>
      </c>
      <c r="F35" s="166">
        <f>ROUND((SUM(BE120:BE331)),  2)</f>
        <v>0</v>
      </c>
      <c r="G35" s="34"/>
      <c r="H35" s="34"/>
      <c r="I35" s="167">
        <v>0.20999999999999999</v>
      </c>
      <c r="J35" s="166">
        <f>ROUND(((SUM(BE120:BE331))*I35),  2)</f>
        <v>0</v>
      </c>
      <c r="K35" s="34"/>
      <c r="L35" s="59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="2" customFormat="1" ht="14.4" customHeight="1">
      <c r="A36" s="34"/>
      <c r="B36" s="40"/>
      <c r="C36" s="34"/>
      <c r="D36" s="34"/>
      <c r="E36" s="148" t="s">
        <v>42</v>
      </c>
      <c r="F36" s="166">
        <f>ROUND((SUM(BF120:BF331)),  2)</f>
        <v>0</v>
      </c>
      <c r="G36" s="34"/>
      <c r="H36" s="34"/>
      <c r="I36" s="167">
        <v>0.14999999999999999</v>
      </c>
      <c r="J36" s="166">
        <f>ROUND(((SUM(BF120:BF331))*I36),  2)</f>
        <v>0</v>
      </c>
      <c r="K36" s="34"/>
      <c r="L36" s="59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40"/>
      <c r="C37" s="34"/>
      <c r="D37" s="34"/>
      <c r="E37" s="148" t="s">
        <v>43</v>
      </c>
      <c r="F37" s="166">
        <f>ROUND((SUM(BG120:BG331)),  2)</f>
        <v>0</v>
      </c>
      <c r="G37" s="34"/>
      <c r="H37" s="34"/>
      <c r="I37" s="167">
        <v>0.20999999999999999</v>
      </c>
      <c r="J37" s="166">
        <f>0</f>
        <v>0</v>
      </c>
      <c r="K37" s="34"/>
      <c r="L37" s="59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hidden="1" s="2" customFormat="1" ht="14.4" customHeight="1">
      <c r="A38" s="34"/>
      <c r="B38" s="40"/>
      <c r="C38" s="34"/>
      <c r="D38" s="34"/>
      <c r="E38" s="148" t="s">
        <v>44</v>
      </c>
      <c r="F38" s="166">
        <f>ROUND((SUM(BH120:BH331)),  2)</f>
        <v>0</v>
      </c>
      <c r="G38" s="34"/>
      <c r="H38" s="34"/>
      <c r="I38" s="167">
        <v>0.14999999999999999</v>
      </c>
      <c r="J38" s="166">
        <f>0</f>
        <v>0</v>
      </c>
      <c r="K38" s="34"/>
      <c r="L38" s="59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hidden="1" s="2" customFormat="1" ht="14.4" customHeight="1">
      <c r="A39" s="34"/>
      <c r="B39" s="40"/>
      <c r="C39" s="34"/>
      <c r="D39" s="34"/>
      <c r="E39" s="148" t="s">
        <v>45</v>
      </c>
      <c r="F39" s="166">
        <f>ROUND((SUM(BI120:BI331)),  2)</f>
        <v>0</v>
      </c>
      <c r="G39" s="34"/>
      <c r="H39" s="34"/>
      <c r="I39" s="167">
        <v>0</v>
      </c>
      <c r="J39" s="166">
        <f>0</f>
        <v>0</v>
      </c>
      <c r="K39" s="34"/>
      <c r="L39" s="59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6.96" customHeight="1">
      <c r="A40" s="34"/>
      <c r="B40" s="40"/>
      <c r="C40" s="34"/>
      <c r="D40" s="34"/>
      <c r="E40" s="34"/>
      <c r="F40" s="34"/>
      <c r="G40" s="34"/>
      <c r="H40" s="34"/>
      <c r="I40" s="150"/>
      <c r="J40" s="34"/>
      <c r="K40" s="34"/>
      <c r="L40" s="59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2" customFormat="1" ht="25.44" customHeight="1">
      <c r="A41" s="34"/>
      <c r="B41" s="40"/>
      <c r="C41" s="168"/>
      <c r="D41" s="169" t="s">
        <v>46</v>
      </c>
      <c r="E41" s="170"/>
      <c r="F41" s="170"/>
      <c r="G41" s="171" t="s">
        <v>47</v>
      </c>
      <c r="H41" s="172" t="s">
        <v>48</v>
      </c>
      <c r="I41" s="173"/>
      <c r="J41" s="174">
        <f>SUM(J32:J39)</f>
        <v>0</v>
      </c>
      <c r="K41" s="175"/>
      <c r="L41" s="59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="2" customFormat="1" ht="14.4" customHeight="1">
      <c r="A42" s="34"/>
      <c r="B42" s="40"/>
      <c r="C42" s="34"/>
      <c r="D42" s="34"/>
      <c r="E42" s="34"/>
      <c r="F42" s="34"/>
      <c r="G42" s="34"/>
      <c r="H42" s="34"/>
      <c r="I42" s="150"/>
      <c r="J42" s="34"/>
      <c r="K42" s="34"/>
      <c r="L42" s="59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="1" customFormat="1" ht="14.4" customHeight="1">
      <c r="B43" s="16"/>
      <c r="I43" s="142"/>
      <c r="L43" s="16"/>
    </row>
    <row r="44" s="1" customFormat="1" ht="14.4" customHeight="1">
      <c r="B44" s="16"/>
      <c r="I44" s="142"/>
      <c r="L44" s="16"/>
    </row>
    <row r="45" s="1" customFormat="1" ht="14.4" customHeight="1">
      <c r="B45" s="16"/>
      <c r="I45" s="142"/>
      <c r="L45" s="16"/>
    </row>
    <row r="46" s="1" customFormat="1" ht="14.4" customHeight="1">
      <c r="B46" s="16"/>
      <c r="I46" s="142"/>
      <c r="L46" s="16"/>
    </row>
    <row r="47" s="1" customFormat="1" ht="14.4" customHeight="1">
      <c r="B47" s="16"/>
      <c r="I47" s="142"/>
      <c r="L47" s="16"/>
    </row>
    <row r="48" s="1" customFormat="1" ht="14.4" customHeight="1">
      <c r="B48" s="16"/>
      <c r="I48" s="142"/>
      <c r="L48" s="16"/>
    </row>
    <row r="49" s="1" customFormat="1" ht="14.4" customHeight="1">
      <c r="B49" s="16"/>
      <c r="I49" s="142"/>
      <c r="L49" s="16"/>
    </row>
    <row r="50" s="2" customFormat="1" ht="14.4" customHeight="1">
      <c r="B50" s="59"/>
      <c r="D50" s="176" t="s">
        <v>49</v>
      </c>
      <c r="E50" s="177"/>
      <c r="F50" s="177"/>
      <c r="G50" s="176" t="s">
        <v>50</v>
      </c>
      <c r="H50" s="177"/>
      <c r="I50" s="178"/>
      <c r="J50" s="177"/>
      <c r="K50" s="177"/>
      <c r="L50" s="59"/>
    </row>
    <row r="51">
      <c r="B51" s="16"/>
      <c r="L51" s="16"/>
    </row>
    <row r="52">
      <c r="B52" s="16"/>
      <c r="L52" s="16"/>
    </row>
    <row r="53">
      <c r="B53" s="16"/>
      <c r="L53" s="16"/>
    </row>
    <row r="54">
      <c r="B54" s="16"/>
      <c r="L54" s="16"/>
    </row>
    <row r="55">
      <c r="B55" s="16"/>
      <c r="L55" s="16"/>
    </row>
    <row r="56">
      <c r="B56" s="16"/>
      <c r="L56" s="16"/>
    </row>
    <row r="57">
      <c r="B57" s="16"/>
      <c r="L57" s="16"/>
    </row>
    <row r="58">
      <c r="B58" s="16"/>
      <c r="L58" s="16"/>
    </row>
    <row r="59">
      <c r="B59" s="16"/>
      <c r="L59" s="16"/>
    </row>
    <row r="60">
      <c r="B60" s="16"/>
      <c r="L60" s="16"/>
    </row>
    <row r="61" s="2" customFormat="1">
      <c r="A61" s="34"/>
      <c r="B61" s="40"/>
      <c r="C61" s="34"/>
      <c r="D61" s="179" t="s">
        <v>51</v>
      </c>
      <c r="E61" s="180"/>
      <c r="F61" s="181" t="s">
        <v>52</v>
      </c>
      <c r="G61" s="179" t="s">
        <v>51</v>
      </c>
      <c r="H61" s="180"/>
      <c r="I61" s="182"/>
      <c r="J61" s="183" t="s">
        <v>52</v>
      </c>
      <c r="K61" s="180"/>
      <c r="L61" s="59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6"/>
      <c r="L62" s="16"/>
    </row>
    <row r="63">
      <c r="B63" s="16"/>
      <c r="L63" s="16"/>
    </row>
    <row r="64">
      <c r="B64" s="16"/>
      <c r="L64" s="16"/>
    </row>
    <row r="65" s="2" customFormat="1">
      <c r="A65" s="34"/>
      <c r="B65" s="40"/>
      <c r="C65" s="34"/>
      <c r="D65" s="176" t="s">
        <v>53</v>
      </c>
      <c r="E65" s="184"/>
      <c r="F65" s="184"/>
      <c r="G65" s="176" t="s">
        <v>54</v>
      </c>
      <c r="H65" s="184"/>
      <c r="I65" s="185"/>
      <c r="J65" s="184"/>
      <c r="K65" s="184"/>
      <c r="L65" s="59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6"/>
      <c r="L66" s="16"/>
    </row>
    <row r="67">
      <c r="B67" s="16"/>
      <c r="L67" s="16"/>
    </row>
    <row r="68">
      <c r="B68" s="16"/>
      <c r="L68" s="16"/>
    </row>
    <row r="69">
      <c r="B69" s="16"/>
      <c r="L69" s="16"/>
    </row>
    <row r="70">
      <c r="B70" s="16"/>
      <c r="L70" s="16"/>
    </row>
    <row r="71">
      <c r="B71" s="16"/>
      <c r="L71" s="16"/>
    </row>
    <row r="72">
      <c r="B72" s="16"/>
      <c r="L72" s="16"/>
    </row>
    <row r="73">
      <c r="B73" s="16"/>
      <c r="L73" s="16"/>
    </row>
    <row r="74">
      <c r="B74" s="16"/>
      <c r="L74" s="16"/>
    </row>
    <row r="75">
      <c r="B75" s="16"/>
      <c r="L75" s="16"/>
    </row>
    <row r="76" s="2" customFormat="1">
      <c r="A76" s="34"/>
      <c r="B76" s="40"/>
      <c r="C76" s="34"/>
      <c r="D76" s="179" t="s">
        <v>51</v>
      </c>
      <c r="E76" s="180"/>
      <c r="F76" s="181" t="s">
        <v>52</v>
      </c>
      <c r="G76" s="179" t="s">
        <v>51</v>
      </c>
      <c r="H76" s="180"/>
      <c r="I76" s="182"/>
      <c r="J76" s="183" t="s">
        <v>52</v>
      </c>
      <c r="K76" s="180"/>
      <c r="L76" s="59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186"/>
      <c r="C77" s="187"/>
      <c r="D77" s="187"/>
      <c r="E77" s="187"/>
      <c r="F77" s="187"/>
      <c r="G77" s="187"/>
      <c r="H77" s="187"/>
      <c r="I77" s="188"/>
      <c r="J77" s="187"/>
      <c r="K77" s="187"/>
      <c r="L77" s="59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189"/>
      <c r="C81" s="190"/>
      <c r="D81" s="190"/>
      <c r="E81" s="190"/>
      <c r="F81" s="190"/>
      <c r="G81" s="190"/>
      <c r="H81" s="190"/>
      <c r="I81" s="191"/>
      <c r="J81" s="190"/>
      <c r="K81" s="190"/>
      <c r="L81" s="59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174</v>
      </c>
      <c r="D82" s="36"/>
      <c r="E82" s="36"/>
      <c r="F82" s="36"/>
      <c r="G82" s="36"/>
      <c r="H82" s="36"/>
      <c r="I82" s="150"/>
      <c r="J82" s="36"/>
      <c r="K82" s="36"/>
      <c r="L82" s="59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6"/>
      <c r="D83" s="36"/>
      <c r="E83" s="36"/>
      <c r="F83" s="36"/>
      <c r="G83" s="36"/>
      <c r="H83" s="36"/>
      <c r="I83" s="150"/>
      <c r="J83" s="36"/>
      <c r="K83" s="36"/>
      <c r="L83" s="59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16</v>
      </c>
      <c r="D84" s="36"/>
      <c r="E84" s="36"/>
      <c r="F84" s="36"/>
      <c r="G84" s="36"/>
      <c r="H84" s="36"/>
      <c r="I84" s="150"/>
      <c r="J84" s="36"/>
      <c r="K84" s="36"/>
      <c r="L84" s="59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16.5" customHeight="1">
      <c r="A85" s="34"/>
      <c r="B85" s="35"/>
      <c r="C85" s="36"/>
      <c r="D85" s="36"/>
      <c r="E85" s="192" t="str">
        <f>E7</f>
        <v xml:space="preserve">Oprava kolejí a výhybek v uzlu Plzeň a na trati  Plzeň - Blatno</v>
      </c>
      <c r="F85" s="28"/>
      <c r="G85" s="28"/>
      <c r="H85" s="28"/>
      <c r="I85" s="150"/>
      <c r="J85" s="36"/>
      <c r="K85" s="36"/>
      <c r="L85" s="59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1" customFormat="1" ht="12" customHeight="1">
      <c r="B86" s="17"/>
      <c r="C86" s="28" t="s">
        <v>170</v>
      </c>
      <c r="D86" s="18"/>
      <c r="E86" s="18"/>
      <c r="F86" s="18"/>
      <c r="G86" s="18"/>
      <c r="H86" s="18"/>
      <c r="I86" s="142"/>
      <c r="J86" s="18"/>
      <c r="K86" s="18"/>
      <c r="L86" s="16"/>
    </row>
    <row r="87" s="2" customFormat="1" ht="16.5" customHeight="1">
      <c r="A87" s="34"/>
      <c r="B87" s="35"/>
      <c r="C87" s="36"/>
      <c r="D87" s="36"/>
      <c r="E87" s="192" t="s">
        <v>171</v>
      </c>
      <c r="F87" s="36"/>
      <c r="G87" s="36"/>
      <c r="H87" s="36"/>
      <c r="I87" s="150"/>
      <c r="J87" s="36"/>
      <c r="K87" s="36"/>
      <c r="L87" s="59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12" customHeight="1">
      <c r="A88" s="34"/>
      <c r="B88" s="35"/>
      <c r="C88" s="28" t="s">
        <v>172</v>
      </c>
      <c r="D88" s="36"/>
      <c r="E88" s="36"/>
      <c r="F88" s="36"/>
      <c r="G88" s="36"/>
      <c r="H88" s="36"/>
      <c r="I88" s="150"/>
      <c r="J88" s="36"/>
      <c r="K88" s="36"/>
      <c r="L88" s="59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6.5" customHeight="1">
      <c r="A89" s="34"/>
      <c r="B89" s="35"/>
      <c r="C89" s="36"/>
      <c r="D89" s="36"/>
      <c r="E89" s="72" t="str">
        <f>E11</f>
        <v>SO 1.1 - Oprava výhybky č. 486 a/b</v>
      </c>
      <c r="F89" s="36"/>
      <c r="G89" s="36"/>
      <c r="H89" s="36"/>
      <c r="I89" s="150"/>
      <c r="J89" s="36"/>
      <c r="K89" s="36"/>
      <c r="L89" s="59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6"/>
      <c r="D90" s="36"/>
      <c r="E90" s="36"/>
      <c r="F90" s="36"/>
      <c r="G90" s="36"/>
      <c r="H90" s="36"/>
      <c r="I90" s="150"/>
      <c r="J90" s="36"/>
      <c r="K90" s="36"/>
      <c r="L90" s="59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2" customHeight="1">
      <c r="A91" s="34"/>
      <c r="B91" s="35"/>
      <c r="C91" s="28" t="s">
        <v>20</v>
      </c>
      <c r="D91" s="36"/>
      <c r="E91" s="36"/>
      <c r="F91" s="23" t="str">
        <f>F14</f>
        <v>TO Plzeň, TO Třemošná</v>
      </c>
      <c r="G91" s="36"/>
      <c r="H91" s="36"/>
      <c r="I91" s="152" t="s">
        <v>22</v>
      </c>
      <c r="J91" s="75" t="str">
        <f>IF(J14="","",J14)</f>
        <v>8. 1. 2020</v>
      </c>
      <c r="K91" s="36"/>
      <c r="L91" s="59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6.96" customHeight="1">
      <c r="A92" s="34"/>
      <c r="B92" s="35"/>
      <c r="C92" s="36"/>
      <c r="D92" s="36"/>
      <c r="E92" s="36"/>
      <c r="F92" s="36"/>
      <c r="G92" s="36"/>
      <c r="H92" s="36"/>
      <c r="I92" s="150"/>
      <c r="J92" s="36"/>
      <c r="K92" s="36"/>
      <c r="L92" s="59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5.15" customHeight="1">
      <c r="A93" s="34"/>
      <c r="B93" s="35"/>
      <c r="C93" s="28" t="s">
        <v>24</v>
      </c>
      <c r="D93" s="36"/>
      <c r="E93" s="36"/>
      <c r="F93" s="23" t="str">
        <f>E17</f>
        <v xml:space="preserve">Správa železnic s.o. -  OŘ Plzeň</v>
      </c>
      <c r="G93" s="36"/>
      <c r="H93" s="36"/>
      <c r="I93" s="152" t="s">
        <v>30</v>
      </c>
      <c r="J93" s="32" t="str">
        <f>E23</f>
        <v xml:space="preserve"> </v>
      </c>
      <c r="K93" s="36"/>
      <c r="L93" s="59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15.15" customHeight="1">
      <c r="A94" s="34"/>
      <c r="B94" s="35"/>
      <c r="C94" s="28" t="s">
        <v>28</v>
      </c>
      <c r="D94" s="36"/>
      <c r="E94" s="36"/>
      <c r="F94" s="23" t="str">
        <f>IF(E20="","",E20)</f>
        <v>Vyplň údaj</v>
      </c>
      <c r="G94" s="36"/>
      <c r="H94" s="36"/>
      <c r="I94" s="152" t="s">
        <v>33</v>
      </c>
      <c r="J94" s="32" t="str">
        <f>E26</f>
        <v>Jung</v>
      </c>
      <c r="K94" s="36"/>
      <c r="L94" s="59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6"/>
      <c r="D95" s="36"/>
      <c r="E95" s="36"/>
      <c r="F95" s="36"/>
      <c r="G95" s="36"/>
      <c r="H95" s="36"/>
      <c r="I95" s="150"/>
      <c r="J95" s="36"/>
      <c r="K95" s="36"/>
      <c r="L95" s="59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9.28" customHeight="1">
      <c r="A96" s="34"/>
      <c r="B96" s="35"/>
      <c r="C96" s="193" t="s">
        <v>175</v>
      </c>
      <c r="D96" s="194"/>
      <c r="E96" s="194"/>
      <c r="F96" s="194"/>
      <c r="G96" s="194"/>
      <c r="H96" s="194"/>
      <c r="I96" s="195"/>
      <c r="J96" s="196" t="s">
        <v>176</v>
      </c>
      <c r="K96" s="194"/>
      <c r="L96" s="59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="2" customFormat="1" ht="10.32" customHeight="1">
      <c r="A97" s="34"/>
      <c r="B97" s="35"/>
      <c r="C97" s="36"/>
      <c r="D97" s="36"/>
      <c r="E97" s="36"/>
      <c r="F97" s="36"/>
      <c r="G97" s="36"/>
      <c r="H97" s="36"/>
      <c r="I97" s="150"/>
      <c r="J97" s="36"/>
      <c r="K97" s="36"/>
      <c r="L97" s="59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="2" customFormat="1" ht="22.8" customHeight="1">
      <c r="A98" s="34"/>
      <c r="B98" s="35"/>
      <c r="C98" s="197" t="s">
        <v>177</v>
      </c>
      <c r="D98" s="36"/>
      <c r="E98" s="36"/>
      <c r="F98" s="36"/>
      <c r="G98" s="36"/>
      <c r="H98" s="36"/>
      <c r="I98" s="150"/>
      <c r="J98" s="106">
        <f>J120</f>
        <v>0</v>
      </c>
      <c r="K98" s="36"/>
      <c r="L98" s="59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U98" s="13" t="s">
        <v>178</v>
      </c>
    </row>
    <row r="99" s="2" customFormat="1" ht="21.84" customHeight="1">
      <c r="A99" s="34"/>
      <c r="B99" s="35"/>
      <c r="C99" s="36"/>
      <c r="D99" s="36"/>
      <c r="E99" s="36"/>
      <c r="F99" s="36"/>
      <c r="G99" s="36"/>
      <c r="H99" s="36"/>
      <c r="I99" s="150"/>
      <c r="J99" s="36"/>
      <c r="K99" s="36"/>
      <c r="L99" s="59"/>
      <c r="S99" s="34"/>
      <c r="T99" s="34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</row>
    <row r="100" s="2" customFormat="1" ht="6.96" customHeight="1">
      <c r="A100" s="34"/>
      <c r="B100" s="62"/>
      <c r="C100" s="63"/>
      <c r="D100" s="63"/>
      <c r="E100" s="63"/>
      <c r="F100" s="63"/>
      <c r="G100" s="63"/>
      <c r="H100" s="63"/>
      <c r="I100" s="188"/>
      <c r="J100" s="63"/>
      <c r="K100" s="63"/>
      <c r="L100" s="59"/>
      <c r="S100" s="34"/>
      <c r="T100" s="34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</row>
    <row r="104" s="2" customFormat="1" ht="6.96" customHeight="1">
      <c r="A104" s="34"/>
      <c r="B104" s="64"/>
      <c r="C104" s="65"/>
      <c r="D104" s="65"/>
      <c r="E104" s="65"/>
      <c r="F104" s="65"/>
      <c r="G104" s="65"/>
      <c r="H104" s="65"/>
      <c r="I104" s="191"/>
      <c r="J104" s="65"/>
      <c r="K104" s="65"/>
      <c r="L104" s="59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5" s="2" customFormat="1" ht="24.96" customHeight="1">
      <c r="A105" s="34"/>
      <c r="B105" s="35"/>
      <c r="C105" s="19" t="s">
        <v>179</v>
      </c>
      <c r="D105" s="36"/>
      <c r="E105" s="36"/>
      <c r="F105" s="36"/>
      <c r="G105" s="36"/>
      <c r="H105" s="36"/>
      <c r="I105" s="150"/>
      <c r="J105" s="36"/>
      <c r="K105" s="36"/>
      <c r="L105" s="59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="2" customFormat="1" ht="6.96" customHeight="1">
      <c r="A106" s="34"/>
      <c r="B106" s="35"/>
      <c r="C106" s="36"/>
      <c r="D106" s="36"/>
      <c r="E106" s="36"/>
      <c r="F106" s="36"/>
      <c r="G106" s="36"/>
      <c r="H106" s="36"/>
      <c r="I106" s="150"/>
      <c r="J106" s="36"/>
      <c r="K106" s="36"/>
      <c r="L106" s="59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="2" customFormat="1" ht="12" customHeight="1">
      <c r="A107" s="34"/>
      <c r="B107" s="35"/>
      <c r="C107" s="28" t="s">
        <v>16</v>
      </c>
      <c r="D107" s="36"/>
      <c r="E107" s="36"/>
      <c r="F107" s="36"/>
      <c r="G107" s="36"/>
      <c r="H107" s="36"/>
      <c r="I107" s="150"/>
      <c r="J107" s="36"/>
      <c r="K107" s="36"/>
      <c r="L107" s="59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="2" customFormat="1" ht="16.5" customHeight="1">
      <c r="A108" s="34"/>
      <c r="B108" s="35"/>
      <c r="C108" s="36"/>
      <c r="D108" s="36"/>
      <c r="E108" s="192" t="str">
        <f>E7</f>
        <v xml:space="preserve">Oprava kolejí a výhybek v uzlu Plzeň a na trati  Plzeň - Blatno</v>
      </c>
      <c r="F108" s="28"/>
      <c r="G108" s="28"/>
      <c r="H108" s="28"/>
      <c r="I108" s="150"/>
      <c r="J108" s="36"/>
      <c r="K108" s="36"/>
      <c r="L108" s="59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="1" customFormat="1" ht="12" customHeight="1">
      <c r="B109" s="17"/>
      <c r="C109" s="28" t="s">
        <v>170</v>
      </c>
      <c r="D109" s="18"/>
      <c r="E109" s="18"/>
      <c r="F109" s="18"/>
      <c r="G109" s="18"/>
      <c r="H109" s="18"/>
      <c r="I109" s="142"/>
      <c r="J109" s="18"/>
      <c r="K109" s="18"/>
      <c r="L109" s="16"/>
    </row>
    <row r="110" s="2" customFormat="1" ht="16.5" customHeight="1">
      <c r="A110" s="34"/>
      <c r="B110" s="35"/>
      <c r="C110" s="36"/>
      <c r="D110" s="36"/>
      <c r="E110" s="192" t="s">
        <v>171</v>
      </c>
      <c r="F110" s="36"/>
      <c r="G110" s="36"/>
      <c r="H110" s="36"/>
      <c r="I110" s="150"/>
      <c r="J110" s="36"/>
      <c r="K110" s="36"/>
      <c r="L110" s="59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="2" customFormat="1" ht="12" customHeight="1">
      <c r="A111" s="34"/>
      <c r="B111" s="35"/>
      <c r="C111" s="28" t="s">
        <v>172</v>
      </c>
      <c r="D111" s="36"/>
      <c r="E111" s="36"/>
      <c r="F111" s="36"/>
      <c r="G111" s="36"/>
      <c r="H111" s="36"/>
      <c r="I111" s="150"/>
      <c r="J111" s="36"/>
      <c r="K111" s="36"/>
      <c r="L111" s="59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="2" customFormat="1" ht="16.5" customHeight="1">
      <c r="A112" s="34"/>
      <c r="B112" s="35"/>
      <c r="C112" s="36"/>
      <c r="D112" s="36"/>
      <c r="E112" s="72" t="str">
        <f>E11</f>
        <v>SO 1.1 - Oprava výhybky č. 486 a/b</v>
      </c>
      <c r="F112" s="36"/>
      <c r="G112" s="36"/>
      <c r="H112" s="36"/>
      <c r="I112" s="150"/>
      <c r="J112" s="36"/>
      <c r="K112" s="36"/>
      <c r="L112" s="59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="2" customFormat="1" ht="6.96" customHeight="1">
      <c r="A113" s="34"/>
      <c r="B113" s="35"/>
      <c r="C113" s="36"/>
      <c r="D113" s="36"/>
      <c r="E113" s="36"/>
      <c r="F113" s="36"/>
      <c r="G113" s="36"/>
      <c r="H113" s="36"/>
      <c r="I113" s="150"/>
      <c r="J113" s="36"/>
      <c r="K113" s="36"/>
      <c r="L113" s="59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12" customHeight="1">
      <c r="A114" s="34"/>
      <c r="B114" s="35"/>
      <c r="C114" s="28" t="s">
        <v>20</v>
      </c>
      <c r="D114" s="36"/>
      <c r="E114" s="36"/>
      <c r="F114" s="23" t="str">
        <f>F14</f>
        <v>TO Plzeň, TO Třemošná</v>
      </c>
      <c r="G114" s="36"/>
      <c r="H114" s="36"/>
      <c r="I114" s="152" t="s">
        <v>22</v>
      </c>
      <c r="J114" s="75" t="str">
        <f>IF(J14="","",J14)</f>
        <v>8. 1. 2020</v>
      </c>
      <c r="K114" s="36"/>
      <c r="L114" s="59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6.96" customHeight="1">
      <c r="A115" s="34"/>
      <c r="B115" s="35"/>
      <c r="C115" s="36"/>
      <c r="D115" s="36"/>
      <c r="E115" s="36"/>
      <c r="F115" s="36"/>
      <c r="G115" s="36"/>
      <c r="H115" s="36"/>
      <c r="I115" s="150"/>
      <c r="J115" s="36"/>
      <c r="K115" s="36"/>
      <c r="L115" s="59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2" customFormat="1" ht="15.15" customHeight="1">
      <c r="A116" s="34"/>
      <c r="B116" s="35"/>
      <c r="C116" s="28" t="s">
        <v>24</v>
      </c>
      <c r="D116" s="36"/>
      <c r="E116" s="36"/>
      <c r="F116" s="23" t="str">
        <f>E17</f>
        <v xml:space="preserve">Správa železnic s.o. -  OŘ Plzeň</v>
      </c>
      <c r="G116" s="36"/>
      <c r="H116" s="36"/>
      <c r="I116" s="152" t="s">
        <v>30</v>
      </c>
      <c r="J116" s="32" t="str">
        <f>E23</f>
        <v xml:space="preserve"> </v>
      </c>
      <c r="K116" s="36"/>
      <c r="L116" s="59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="2" customFormat="1" ht="15.15" customHeight="1">
      <c r="A117" s="34"/>
      <c r="B117" s="35"/>
      <c r="C117" s="28" t="s">
        <v>28</v>
      </c>
      <c r="D117" s="36"/>
      <c r="E117" s="36"/>
      <c r="F117" s="23" t="str">
        <f>IF(E20="","",E20)</f>
        <v>Vyplň údaj</v>
      </c>
      <c r="G117" s="36"/>
      <c r="H117" s="36"/>
      <c r="I117" s="152" t="s">
        <v>33</v>
      </c>
      <c r="J117" s="32" t="str">
        <f>E26</f>
        <v>Jung</v>
      </c>
      <c r="K117" s="36"/>
      <c r="L117" s="59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="2" customFormat="1" ht="10.32" customHeight="1">
      <c r="A118" s="34"/>
      <c r="B118" s="35"/>
      <c r="C118" s="36"/>
      <c r="D118" s="36"/>
      <c r="E118" s="36"/>
      <c r="F118" s="36"/>
      <c r="G118" s="36"/>
      <c r="H118" s="36"/>
      <c r="I118" s="150"/>
      <c r="J118" s="36"/>
      <c r="K118" s="36"/>
      <c r="L118" s="59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="9" customFormat="1" ht="29.28" customHeight="1">
      <c r="A119" s="198"/>
      <c r="B119" s="199"/>
      <c r="C119" s="200" t="s">
        <v>180</v>
      </c>
      <c r="D119" s="201" t="s">
        <v>61</v>
      </c>
      <c r="E119" s="201" t="s">
        <v>57</v>
      </c>
      <c r="F119" s="201" t="s">
        <v>58</v>
      </c>
      <c r="G119" s="201" t="s">
        <v>181</v>
      </c>
      <c r="H119" s="201" t="s">
        <v>182</v>
      </c>
      <c r="I119" s="202" t="s">
        <v>183</v>
      </c>
      <c r="J119" s="203" t="s">
        <v>176</v>
      </c>
      <c r="K119" s="204" t="s">
        <v>184</v>
      </c>
      <c r="L119" s="205"/>
      <c r="M119" s="96" t="s">
        <v>1</v>
      </c>
      <c r="N119" s="97" t="s">
        <v>40</v>
      </c>
      <c r="O119" s="97" t="s">
        <v>185</v>
      </c>
      <c r="P119" s="97" t="s">
        <v>186</v>
      </c>
      <c r="Q119" s="97" t="s">
        <v>187</v>
      </c>
      <c r="R119" s="97" t="s">
        <v>188</v>
      </c>
      <c r="S119" s="97" t="s">
        <v>189</v>
      </c>
      <c r="T119" s="98" t="s">
        <v>190</v>
      </c>
      <c r="U119" s="198"/>
      <c r="V119" s="198"/>
      <c r="W119" s="198"/>
      <c r="X119" s="198"/>
      <c r="Y119" s="198"/>
      <c r="Z119" s="198"/>
      <c r="AA119" s="198"/>
      <c r="AB119" s="198"/>
      <c r="AC119" s="198"/>
      <c r="AD119" s="198"/>
      <c r="AE119" s="198"/>
    </row>
    <row r="120" s="2" customFormat="1" ht="22.8" customHeight="1">
      <c r="A120" s="34"/>
      <c r="B120" s="35"/>
      <c r="C120" s="103" t="s">
        <v>191</v>
      </c>
      <c r="D120" s="36"/>
      <c r="E120" s="36"/>
      <c r="F120" s="36"/>
      <c r="G120" s="36"/>
      <c r="H120" s="36"/>
      <c r="I120" s="150"/>
      <c r="J120" s="206">
        <f>BK120</f>
        <v>0</v>
      </c>
      <c r="K120" s="36"/>
      <c r="L120" s="40"/>
      <c r="M120" s="99"/>
      <c r="N120" s="207"/>
      <c r="O120" s="100"/>
      <c r="P120" s="208">
        <f>SUM(P121:P331)</f>
        <v>0</v>
      </c>
      <c r="Q120" s="100"/>
      <c r="R120" s="208">
        <f>SUM(R121:R331)</f>
        <v>20.81681</v>
      </c>
      <c r="S120" s="100"/>
      <c r="T120" s="209">
        <f>SUM(T121:T331)</f>
        <v>0</v>
      </c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T120" s="13" t="s">
        <v>75</v>
      </c>
      <c r="AU120" s="13" t="s">
        <v>178</v>
      </c>
      <c r="BK120" s="210">
        <f>SUM(BK121:BK331)</f>
        <v>0</v>
      </c>
    </row>
    <row r="121" s="2" customFormat="1" ht="21.75" customHeight="1">
      <c r="A121" s="34"/>
      <c r="B121" s="35"/>
      <c r="C121" s="211" t="s">
        <v>83</v>
      </c>
      <c r="D121" s="211" t="s">
        <v>192</v>
      </c>
      <c r="E121" s="212" t="s">
        <v>193</v>
      </c>
      <c r="F121" s="213" t="s">
        <v>194</v>
      </c>
      <c r="G121" s="214" t="s">
        <v>195</v>
      </c>
      <c r="H121" s="215">
        <v>148.40000000000001</v>
      </c>
      <c r="I121" s="216"/>
      <c r="J121" s="217">
        <f>ROUND(I121*H121,2)</f>
        <v>0</v>
      </c>
      <c r="K121" s="218"/>
      <c r="L121" s="40"/>
      <c r="M121" s="219" t="s">
        <v>1</v>
      </c>
      <c r="N121" s="220" t="s">
        <v>41</v>
      </c>
      <c r="O121" s="87"/>
      <c r="P121" s="221">
        <f>O121*H121</f>
        <v>0</v>
      </c>
      <c r="Q121" s="221">
        <v>0</v>
      </c>
      <c r="R121" s="221">
        <f>Q121*H121</f>
        <v>0</v>
      </c>
      <c r="S121" s="221">
        <v>0</v>
      </c>
      <c r="T121" s="222">
        <f>S121*H121</f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R121" s="223" t="s">
        <v>196</v>
      </c>
      <c r="AT121" s="223" t="s">
        <v>192</v>
      </c>
      <c r="AU121" s="223" t="s">
        <v>76</v>
      </c>
      <c r="AY121" s="13" t="s">
        <v>197</v>
      </c>
      <c r="BE121" s="224">
        <f>IF(N121="základní",J121,0)</f>
        <v>0</v>
      </c>
      <c r="BF121" s="224">
        <f>IF(N121="snížená",J121,0)</f>
        <v>0</v>
      </c>
      <c r="BG121" s="224">
        <f>IF(N121="zákl. přenesená",J121,0)</f>
        <v>0</v>
      </c>
      <c r="BH121" s="224">
        <f>IF(N121="sníž. přenesená",J121,0)</f>
        <v>0</v>
      </c>
      <c r="BI121" s="224">
        <f>IF(N121="nulová",J121,0)</f>
        <v>0</v>
      </c>
      <c r="BJ121" s="13" t="s">
        <v>83</v>
      </c>
      <c r="BK121" s="224">
        <f>ROUND(I121*H121,2)</f>
        <v>0</v>
      </c>
      <c r="BL121" s="13" t="s">
        <v>196</v>
      </c>
      <c r="BM121" s="223" t="s">
        <v>198</v>
      </c>
    </row>
    <row r="122" s="2" customFormat="1">
      <c r="A122" s="34"/>
      <c r="B122" s="35"/>
      <c r="C122" s="36"/>
      <c r="D122" s="225" t="s">
        <v>199</v>
      </c>
      <c r="E122" s="36"/>
      <c r="F122" s="226" t="s">
        <v>200</v>
      </c>
      <c r="G122" s="36"/>
      <c r="H122" s="36"/>
      <c r="I122" s="150"/>
      <c r="J122" s="36"/>
      <c r="K122" s="36"/>
      <c r="L122" s="40"/>
      <c r="M122" s="227"/>
      <c r="N122" s="228"/>
      <c r="O122" s="87"/>
      <c r="P122" s="87"/>
      <c r="Q122" s="87"/>
      <c r="R122" s="87"/>
      <c r="S122" s="87"/>
      <c r="T122" s="88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T122" s="13" t="s">
        <v>199</v>
      </c>
      <c r="AU122" s="13" t="s">
        <v>76</v>
      </c>
    </row>
    <row r="123" s="2" customFormat="1">
      <c r="A123" s="34"/>
      <c r="B123" s="35"/>
      <c r="C123" s="36"/>
      <c r="D123" s="225" t="s">
        <v>201</v>
      </c>
      <c r="E123" s="36"/>
      <c r="F123" s="229" t="s">
        <v>202</v>
      </c>
      <c r="G123" s="36"/>
      <c r="H123" s="36"/>
      <c r="I123" s="150"/>
      <c r="J123" s="36"/>
      <c r="K123" s="36"/>
      <c r="L123" s="40"/>
      <c r="M123" s="227"/>
      <c r="N123" s="228"/>
      <c r="O123" s="87"/>
      <c r="P123" s="87"/>
      <c r="Q123" s="87"/>
      <c r="R123" s="87"/>
      <c r="S123" s="87"/>
      <c r="T123" s="88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T123" s="13" t="s">
        <v>201</v>
      </c>
      <c r="AU123" s="13" t="s">
        <v>76</v>
      </c>
    </row>
    <row r="124" s="10" customFormat="1">
      <c r="A124" s="10"/>
      <c r="B124" s="230"/>
      <c r="C124" s="231"/>
      <c r="D124" s="225" t="s">
        <v>203</v>
      </c>
      <c r="E124" s="232" t="s">
        <v>1</v>
      </c>
      <c r="F124" s="233" t="s">
        <v>204</v>
      </c>
      <c r="G124" s="231"/>
      <c r="H124" s="234">
        <v>79.599999999999994</v>
      </c>
      <c r="I124" s="235"/>
      <c r="J124" s="231"/>
      <c r="K124" s="231"/>
      <c r="L124" s="236"/>
      <c r="M124" s="237"/>
      <c r="N124" s="238"/>
      <c r="O124" s="238"/>
      <c r="P124" s="238"/>
      <c r="Q124" s="238"/>
      <c r="R124" s="238"/>
      <c r="S124" s="238"/>
      <c r="T124" s="239"/>
      <c r="U124" s="10"/>
      <c r="V124" s="10"/>
      <c r="W124" s="10"/>
      <c r="X124" s="10"/>
      <c r="Y124" s="10"/>
      <c r="Z124" s="10"/>
      <c r="AA124" s="10"/>
      <c r="AB124" s="10"/>
      <c r="AC124" s="10"/>
      <c r="AD124" s="10"/>
      <c r="AE124" s="10"/>
      <c r="AT124" s="240" t="s">
        <v>203</v>
      </c>
      <c r="AU124" s="240" t="s">
        <v>76</v>
      </c>
      <c r="AV124" s="10" t="s">
        <v>85</v>
      </c>
      <c r="AW124" s="10" t="s">
        <v>32</v>
      </c>
      <c r="AX124" s="10" t="s">
        <v>76</v>
      </c>
      <c r="AY124" s="240" t="s">
        <v>197</v>
      </c>
    </row>
    <row r="125" s="10" customFormat="1">
      <c r="A125" s="10"/>
      <c r="B125" s="230"/>
      <c r="C125" s="231"/>
      <c r="D125" s="225" t="s">
        <v>203</v>
      </c>
      <c r="E125" s="232" t="s">
        <v>1</v>
      </c>
      <c r="F125" s="233" t="s">
        <v>205</v>
      </c>
      <c r="G125" s="231"/>
      <c r="H125" s="234">
        <v>68.799999999999997</v>
      </c>
      <c r="I125" s="235"/>
      <c r="J125" s="231"/>
      <c r="K125" s="231"/>
      <c r="L125" s="236"/>
      <c r="M125" s="237"/>
      <c r="N125" s="238"/>
      <c r="O125" s="238"/>
      <c r="P125" s="238"/>
      <c r="Q125" s="238"/>
      <c r="R125" s="238"/>
      <c r="S125" s="238"/>
      <c r="T125" s="239"/>
      <c r="U125" s="10"/>
      <c r="V125" s="10"/>
      <c r="W125" s="10"/>
      <c r="X125" s="10"/>
      <c r="Y125" s="10"/>
      <c r="Z125" s="10"/>
      <c r="AA125" s="10"/>
      <c r="AB125" s="10"/>
      <c r="AC125" s="10"/>
      <c r="AD125" s="10"/>
      <c r="AE125" s="10"/>
      <c r="AT125" s="240" t="s">
        <v>203</v>
      </c>
      <c r="AU125" s="240" t="s">
        <v>76</v>
      </c>
      <c r="AV125" s="10" t="s">
        <v>85</v>
      </c>
      <c r="AW125" s="10" t="s">
        <v>32</v>
      </c>
      <c r="AX125" s="10" t="s">
        <v>76</v>
      </c>
      <c r="AY125" s="240" t="s">
        <v>197</v>
      </c>
    </row>
    <row r="126" s="11" customFormat="1">
      <c r="A126" s="11"/>
      <c r="B126" s="241"/>
      <c r="C126" s="242"/>
      <c r="D126" s="225" t="s">
        <v>203</v>
      </c>
      <c r="E126" s="243" t="s">
        <v>1</v>
      </c>
      <c r="F126" s="244" t="s">
        <v>206</v>
      </c>
      <c r="G126" s="242"/>
      <c r="H126" s="245">
        <v>148.40000000000001</v>
      </c>
      <c r="I126" s="246"/>
      <c r="J126" s="242"/>
      <c r="K126" s="242"/>
      <c r="L126" s="247"/>
      <c r="M126" s="248"/>
      <c r="N126" s="249"/>
      <c r="O126" s="249"/>
      <c r="P126" s="249"/>
      <c r="Q126" s="249"/>
      <c r="R126" s="249"/>
      <c r="S126" s="249"/>
      <c r="T126" s="250"/>
      <c r="U126" s="11"/>
      <c r="V126" s="11"/>
      <c r="W126" s="11"/>
      <c r="X126" s="11"/>
      <c r="Y126" s="11"/>
      <c r="Z126" s="11"/>
      <c r="AA126" s="11"/>
      <c r="AB126" s="11"/>
      <c r="AC126" s="11"/>
      <c r="AD126" s="11"/>
      <c r="AE126" s="11"/>
      <c r="AT126" s="251" t="s">
        <v>203</v>
      </c>
      <c r="AU126" s="251" t="s">
        <v>76</v>
      </c>
      <c r="AV126" s="11" t="s">
        <v>196</v>
      </c>
      <c r="AW126" s="11" t="s">
        <v>32</v>
      </c>
      <c r="AX126" s="11" t="s">
        <v>83</v>
      </c>
      <c r="AY126" s="251" t="s">
        <v>197</v>
      </c>
    </row>
    <row r="127" s="2" customFormat="1" ht="16.5" customHeight="1">
      <c r="A127" s="34"/>
      <c r="B127" s="35"/>
      <c r="C127" s="211" t="s">
        <v>85</v>
      </c>
      <c r="D127" s="211" t="s">
        <v>192</v>
      </c>
      <c r="E127" s="212" t="s">
        <v>207</v>
      </c>
      <c r="F127" s="213" t="s">
        <v>208</v>
      </c>
      <c r="G127" s="214" t="s">
        <v>209</v>
      </c>
      <c r="H127" s="215">
        <v>24</v>
      </c>
      <c r="I127" s="216"/>
      <c r="J127" s="217">
        <f>ROUND(I127*H127,2)</f>
        <v>0</v>
      </c>
      <c r="K127" s="218"/>
      <c r="L127" s="40"/>
      <c r="M127" s="219" t="s">
        <v>1</v>
      </c>
      <c r="N127" s="220" t="s">
        <v>41</v>
      </c>
      <c r="O127" s="87"/>
      <c r="P127" s="221">
        <f>O127*H127</f>
        <v>0</v>
      </c>
      <c r="Q127" s="221">
        <v>0</v>
      </c>
      <c r="R127" s="221">
        <f>Q127*H127</f>
        <v>0</v>
      </c>
      <c r="S127" s="221">
        <v>0</v>
      </c>
      <c r="T127" s="222">
        <f>S127*H127</f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223" t="s">
        <v>196</v>
      </c>
      <c r="AT127" s="223" t="s">
        <v>192</v>
      </c>
      <c r="AU127" s="223" t="s">
        <v>76</v>
      </c>
      <c r="AY127" s="13" t="s">
        <v>197</v>
      </c>
      <c r="BE127" s="224">
        <f>IF(N127="základní",J127,0)</f>
        <v>0</v>
      </c>
      <c r="BF127" s="224">
        <f>IF(N127="snížená",J127,0)</f>
        <v>0</v>
      </c>
      <c r="BG127" s="224">
        <f>IF(N127="zákl. přenesená",J127,0)</f>
        <v>0</v>
      </c>
      <c r="BH127" s="224">
        <f>IF(N127="sníž. přenesená",J127,0)</f>
        <v>0</v>
      </c>
      <c r="BI127" s="224">
        <f>IF(N127="nulová",J127,0)</f>
        <v>0</v>
      </c>
      <c r="BJ127" s="13" t="s">
        <v>83</v>
      </c>
      <c r="BK127" s="224">
        <f>ROUND(I127*H127,2)</f>
        <v>0</v>
      </c>
      <c r="BL127" s="13" t="s">
        <v>196</v>
      </c>
      <c r="BM127" s="223" t="s">
        <v>210</v>
      </c>
    </row>
    <row r="128" s="2" customFormat="1">
      <c r="A128" s="34"/>
      <c r="B128" s="35"/>
      <c r="C128" s="36"/>
      <c r="D128" s="225" t="s">
        <v>199</v>
      </c>
      <c r="E128" s="36"/>
      <c r="F128" s="226" t="s">
        <v>211</v>
      </c>
      <c r="G128" s="36"/>
      <c r="H128" s="36"/>
      <c r="I128" s="150"/>
      <c r="J128" s="36"/>
      <c r="K128" s="36"/>
      <c r="L128" s="40"/>
      <c r="M128" s="227"/>
      <c r="N128" s="228"/>
      <c r="O128" s="87"/>
      <c r="P128" s="87"/>
      <c r="Q128" s="87"/>
      <c r="R128" s="87"/>
      <c r="S128" s="87"/>
      <c r="T128" s="88"/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T128" s="13" t="s">
        <v>199</v>
      </c>
      <c r="AU128" s="13" t="s">
        <v>76</v>
      </c>
    </row>
    <row r="129" s="2" customFormat="1">
      <c r="A129" s="34"/>
      <c r="B129" s="35"/>
      <c r="C129" s="36"/>
      <c r="D129" s="225" t="s">
        <v>201</v>
      </c>
      <c r="E129" s="36"/>
      <c r="F129" s="229" t="s">
        <v>212</v>
      </c>
      <c r="G129" s="36"/>
      <c r="H129" s="36"/>
      <c r="I129" s="150"/>
      <c r="J129" s="36"/>
      <c r="K129" s="36"/>
      <c r="L129" s="40"/>
      <c r="M129" s="227"/>
      <c r="N129" s="228"/>
      <c r="O129" s="87"/>
      <c r="P129" s="87"/>
      <c r="Q129" s="87"/>
      <c r="R129" s="87"/>
      <c r="S129" s="87"/>
      <c r="T129" s="88"/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T129" s="13" t="s">
        <v>201</v>
      </c>
      <c r="AU129" s="13" t="s">
        <v>76</v>
      </c>
    </row>
    <row r="130" s="10" customFormat="1">
      <c r="A130" s="10"/>
      <c r="B130" s="230"/>
      <c r="C130" s="231"/>
      <c r="D130" s="225" t="s">
        <v>203</v>
      </c>
      <c r="E130" s="232" t="s">
        <v>1</v>
      </c>
      <c r="F130" s="233" t="s">
        <v>213</v>
      </c>
      <c r="G130" s="231"/>
      <c r="H130" s="234">
        <v>24</v>
      </c>
      <c r="I130" s="235"/>
      <c r="J130" s="231"/>
      <c r="K130" s="231"/>
      <c r="L130" s="236"/>
      <c r="M130" s="237"/>
      <c r="N130" s="238"/>
      <c r="O130" s="238"/>
      <c r="P130" s="238"/>
      <c r="Q130" s="238"/>
      <c r="R130" s="238"/>
      <c r="S130" s="238"/>
      <c r="T130" s="239"/>
      <c r="U130" s="10"/>
      <c r="V130" s="10"/>
      <c r="W130" s="10"/>
      <c r="X130" s="10"/>
      <c r="Y130" s="10"/>
      <c r="Z130" s="10"/>
      <c r="AA130" s="10"/>
      <c r="AB130" s="10"/>
      <c r="AC130" s="10"/>
      <c r="AD130" s="10"/>
      <c r="AE130" s="10"/>
      <c r="AT130" s="240" t="s">
        <v>203</v>
      </c>
      <c r="AU130" s="240" t="s">
        <v>76</v>
      </c>
      <c r="AV130" s="10" t="s">
        <v>85</v>
      </c>
      <c r="AW130" s="10" t="s">
        <v>32</v>
      </c>
      <c r="AX130" s="10" t="s">
        <v>83</v>
      </c>
      <c r="AY130" s="240" t="s">
        <v>197</v>
      </c>
    </row>
    <row r="131" s="2" customFormat="1" ht="16.5" customHeight="1">
      <c r="A131" s="34"/>
      <c r="B131" s="35"/>
      <c r="C131" s="211" t="s">
        <v>214</v>
      </c>
      <c r="D131" s="211" t="s">
        <v>192</v>
      </c>
      <c r="E131" s="212" t="s">
        <v>215</v>
      </c>
      <c r="F131" s="213" t="s">
        <v>216</v>
      </c>
      <c r="G131" s="214" t="s">
        <v>209</v>
      </c>
      <c r="H131" s="215">
        <v>24</v>
      </c>
      <c r="I131" s="216"/>
      <c r="J131" s="217">
        <f>ROUND(I131*H131,2)</f>
        <v>0</v>
      </c>
      <c r="K131" s="218"/>
      <c r="L131" s="40"/>
      <c r="M131" s="219" t="s">
        <v>1</v>
      </c>
      <c r="N131" s="220" t="s">
        <v>41</v>
      </c>
      <c r="O131" s="87"/>
      <c r="P131" s="221">
        <f>O131*H131</f>
        <v>0</v>
      </c>
      <c r="Q131" s="221">
        <v>0</v>
      </c>
      <c r="R131" s="221">
        <f>Q131*H131</f>
        <v>0</v>
      </c>
      <c r="S131" s="221">
        <v>0</v>
      </c>
      <c r="T131" s="222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223" t="s">
        <v>196</v>
      </c>
      <c r="AT131" s="223" t="s">
        <v>192</v>
      </c>
      <c r="AU131" s="223" t="s">
        <v>76</v>
      </c>
      <c r="AY131" s="13" t="s">
        <v>197</v>
      </c>
      <c r="BE131" s="224">
        <f>IF(N131="základní",J131,0)</f>
        <v>0</v>
      </c>
      <c r="BF131" s="224">
        <f>IF(N131="snížená",J131,0)</f>
        <v>0</v>
      </c>
      <c r="BG131" s="224">
        <f>IF(N131="zákl. přenesená",J131,0)</f>
        <v>0</v>
      </c>
      <c r="BH131" s="224">
        <f>IF(N131="sníž. přenesená",J131,0)</f>
        <v>0</v>
      </c>
      <c r="BI131" s="224">
        <f>IF(N131="nulová",J131,0)</f>
        <v>0</v>
      </c>
      <c r="BJ131" s="13" t="s">
        <v>83</v>
      </c>
      <c r="BK131" s="224">
        <f>ROUND(I131*H131,2)</f>
        <v>0</v>
      </c>
      <c r="BL131" s="13" t="s">
        <v>196</v>
      </c>
      <c r="BM131" s="223" t="s">
        <v>217</v>
      </c>
    </row>
    <row r="132" s="2" customFormat="1">
      <c r="A132" s="34"/>
      <c r="B132" s="35"/>
      <c r="C132" s="36"/>
      <c r="D132" s="225" t="s">
        <v>199</v>
      </c>
      <c r="E132" s="36"/>
      <c r="F132" s="226" t="s">
        <v>218</v>
      </c>
      <c r="G132" s="36"/>
      <c r="H132" s="36"/>
      <c r="I132" s="150"/>
      <c r="J132" s="36"/>
      <c r="K132" s="36"/>
      <c r="L132" s="40"/>
      <c r="M132" s="227"/>
      <c r="N132" s="228"/>
      <c r="O132" s="87"/>
      <c r="P132" s="87"/>
      <c r="Q132" s="87"/>
      <c r="R132" s="87"/>
      <c r="S132" s="87"/>
      <c r="T132" s="88"/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T132" s="13" t="s">
        <v>199</v>
      </c>
      <c r="AU132" s="13" t="s">
        <v>76</v>
      </c>
    </row>
    <row r="133" s="2" customFormat="1">
      <c r="A133" s="34"/>
      <c r="B133" s="35"/>
      <c r="C133" s="36"/>
      <c r="D133" s="225" t="s">
        <v>201</v>
      </c>
      <c r="E133" s="36"/>
      <c r="F133" s="229" t="s">
        <v>212</v>
      </c>
      <c r="G133" s="36"/>
      <c r="H133" s="36"/>
      <c r="I133" s="150"/>
      <c r="J133" s="36"/>
      <c r="K133" s="36"/>
      <c r="L133" s="40"/>
      <c r="M133" s="227"/>
      <c r="N133" s="228"/>
      <c r="O133" s="87"/>
      <c r="P133" s="87"/>
      <c r="Q133" s="87"/>
      <c r="R133" s="87"/>
      <c r="S133" s="87"/>
      <c r="T133" s="88"/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T133" s="13" t="s">
        <v>201</v>
      </c>
      <c r="AU133" s="13" t="s">
        <v>76</v>
      </c>
    </row>
    <row r="134" s="10" customFormat="1">
      <c r="A134" s="10"/>
      <c r="B134" s="230"/>
      <c r="C134" s="231"/>
      <c r="D134" s="225" t="s">
        <v>203</v>
      </c>
      <c r="E134" s="232" t="s">
        <v>1</v>
      </c>
      <c r="F134" s="233" t="s">
        <v>213</v>
      </c>
      <c r="G134" s="231"/>
      <c r="H134" s="234">
        <v>24</v>
      </c>
      <c r="I134" s="235"/>
      <c r="J134" s="231"/>
      <c r="K134" s="231"/>
      <c r="L134" s="236"/>
      <c r="M134" s="237"/>
      <c r="N134" s="238"/>
      <c r="O134" s="238"/>
      <c r="P134" s="238"/>
      <c r="Q134" s="238"/>
      <c r="R134" s="238"/>
      <c r="S134" s="238"/>
      <c r="T134" s="239"/>
      <c r="U134" s="10"/>
      <c r="V134" s="10"/>
      <c r="W134" s="10"/>
      <c r="X134" s="10"/>
      <c r="Y134" s="10"/>
      <c r="Z134" s="10"/>
      <c r="AA134" s="10"/>
      <c r="AB134" s="10"/>
      <c r="AC134" s="10"/>
      <c r="AD134" s="10"/>
      <c r="AE134" s="10"/>
      <c r="AT134" s="240" t="s">
        <v>203</v>
      </c>
      <c r="AU134" s="240" t="s">
        <v>76</v>
      </c>
      <c r="AV134" s="10" t="s">
        <v>85</v>
      </c>
      <c r="AW134" s="10" t="s">
        <v>32</v>
      </c>
      <c r="AX134" s="10" t="s">
        <v>83</v>
      </c>
      <c r="AY134" s="240" t="s">
        <v>197</v>
      </c>
    </row>
    <row r="135" s="2" customFormat="1" ht="16.5" customHeight="1">
      <c r="A135" s="34"/>
      <c r="B135" s="35"/>
      <c r="C135" s="211" t="s">
        <v>196</v>
      </c>
      <c r="D135" s="211" t="s">
        <v>192</v>
      </c>
      <c r="E135" s="212" t="s">
        <v>219</v>
      </c>
      <c r="F135" s="213" t="s">
        <v>220</v>
      </c>
      <c r="G135" s="214" t="s">
        <v>209</v>
      </c>
      <c r="H135" s="215">
        <v>32</v>
      </c>
      <c r="I135" s="216"/>
      <c r="J135" s="217">
        <f>ROUND(I135*H135,2)</f>
        <v>0</v>
      </c>
      <c r="K135" s="218"/>
      <c r="L135" s="40"/>
      <c r="M135" s="219" t="s">
        <v>1</v>
      </c>
      <c r="N135" s="220" t="s">
        <v>41</v>
      </c>
      <c r="O135" s="87"/>
      <c r="P135" s="221">
        <f>O135*H135</f>
        <v>0</v>
      </c>
      <c r="Q135" s="221">
        <v>0</v>
      </c>
      <c r="R135" s="221">
        <f>Q135*H135</f>
        <v>0</v>
      </c>
      <c r="S135" s="221">
        <v>0</v>
      </c>
      <c r="T135" s="222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223" t="s">
        <v>196</v>
      </c>
      <c r="AT135" s="223" t="s">
        <v>192</v>
      </c>
      <c r="AU135" s="223" t="s">
        <v>76</v>
      </c>
      <c r="AY135" s="13" t="s">
        <v>197</v>
      </c>
      <c r="BE135" s="224">
        <f>IF(N135="základní",J135,0)</f>
        <v>0</v>
      </c>
      <c r="BF135" s="224">
        <f>IF(N135="snížená",J135,0)</f>
        <v>0</v>
      </c>
      <c r="BG135" s="224">
        <f>IF(N135="zákl. přenesená",J135,0)</f>
        <v>0</v>
      </c>
      <c r="BH135" s="224">
        <f>IF(N135="sníž. přenesená",J135,0)</f>
        <v>0</v>
      </c>
      <c r="BI135" s="224">
        <f>IF(N135="nulová",J135,0)</f>
        <v>0</v>
      </c>
      <c r="BJ135" s="13" t="s">
        <v>83</v>
      </c>
      <c r="BK135" s="224">
        <f>ROUND(I135*H135,2)</f>
        <v>0</v>
      </c>
      <c r="BL135" s="13" t="s">
        <v>196</v>
      </c>
      <c r="BM135" s="223" t="s">
        <v>221</v>
      </c>
    </row>
    <row r="136" s="2" customFormat="1">
      <c r="A136" s="34"/>
      <c r="B136" s="35"/>
      <c r="C136" s="36"/>
      <c r="D136" s="225" t="s">
        <v>199</v>
      </c>
      <c r="E136" s="36"/>
      <c r="F136" s="226" t="s">
        <v>222</v>
      </c>
      <c r="G136" s="36"/>
      <c r="H136" s="36"/>
      <c r="I136" s="150"/>
      <c r="J136" s="36"/>
      <c r="K136" s="36"/>
      <c r="L136" s="40"/>
      <c r="M136" s="227"/>
      <c r="N136" s="228"/>
      <c r="O136" s="87"/>
      <c r="P136" s="87"/>
      <c r="Q136" s="87"/>
      <c r="R136" s="87"/>
      <c r="S136" s="87"/>
      <c r="T136" s="88"/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T136" s="13" t="s">
        <v>199</v>
      </c>
      <c r="AU136" s="13" t="s">
        <v>76</v>
      </c>
    </row>
    <row r="137" s="2" customFormat="1">
      <c r="A137" s="34"/>
      <c r="B137" s="35"/>
      <c r="C137" s="36"/>
      <c r="D137" s="225" t="s">
        <v>201</v>
      </c>
      <c r="E137" s="36"/>
      <c r="F137" s="229" t="s">
        <v>212</v>
      </c>
      <c r="G137" s="36"/>
      <c r="H137" s="36"/>
      <c r="I137" s="150"/>
      <c r="J137" s="36"/>
      <c r="K137" s="36"/>
      <c r="L137" s="40"/>
      <c r="M137" s="227"/>
      <c r="N137" s="228"/>
      <c r="O137" s="87"/>
      <c r="P137" s="87"/>
      <c r="Q137" s="87"/>
      <c r="R137" s="87"/>
      <c r="S137" s="87"/>
      <c r="T137" s="88"/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T137" s="13" t="s">
        <v>201</v>
      </c>
      <c r="AU137" s="13" t="s">
        <v>76</v>
      </c>
    </row>
    <row r="138" s="10" customFormat="1">
      <c r="A138" s="10"/>
      <c r="B138" s="230"/>
      <c r="C138" s="231"/>
      <c r="D138" s="225" t="s">
        <v>203</v>
      </c>
      <c r="E138" s="232" t="s">
        <v>1</v>
      </c>
      <c r="F138" s="233" t="s">
        <v>223</v>
      </c>
      <c r="G138" s="231"/>
      <c r="H138" s="234">
        <v>32</v>
      </c>
      <c r="I138" s="235"/>
      <c r="J138" s="231"/>
      <c r="K138" s="231"/>
      <c r="L138" s="236"/>
      <c r="M138" s="237"/>
      <c r="N138" s="238"/>
      <c r="O138" s="238"/>
      <c r="P138" s="238"/>
      <c r="Q138" s="238"/>
      <c r="R138" s="238"/>
      <c r="S138" s="238"/>
      <c r="T138" s="239"/>
      <c r="U138" s="10"/>
      <c r="V138" s="10"/>
      <c r="W138" s="10"/>
      <c r="X138" s="10"/>
      <c r="Y138" s="10"/>
      <c r="Z138" s="10"/>
      <c r="AA138" s="10"/>
      <c r="AB138" s="10"/>
      <c r="AC138" s="10"/>
      <c r="AD138" s="10"/>
      <c r="AE138" s="10"/>
      <c r="AT138" s="240" t="s">
        <v>203</v>
      </c>
      <c r="AU138" s="240" t="s">
        <v>76</v>
      </c>
      <c r="AV138" s="10" t="s">
        <v>85</v>
      </c>
      <c r="AW138" s="10" t="s">
        <v>32</v>
      </c>
      <c r="AX138" s="10" t="s">
        <v>83</v>
      </c>
      <c r="AY138" s="240" t="s">
        <v>197</v>
      </c>
    </row>
    <row r="139" s="2" customFormat="1" ht="16.5" customHeight="1">
      <c r="A139" s="34"/>
      <c r="B139" s="35"/>
      <c r="C139" s="211" t="s">
        <v>224</v>
      </c>
      <c r="D139" s="211" t="s">
        <v>192</v>
      </c>
      <c r="E139" s="212" t="s">
        <v>225</v>
      </c>
      <c r="F139" s="213" t="s">
        <v>226</v>
      </c>
      <c r="G139" s="214" t="s">
        <v>209</v>
      </c>
      <c r="H139" s="215">
        <v>32</v>
      </c>
      <c r="I139" s="216"/>
      <c r="J139" s="217">
        <f>ROUND(I139*H139,2)</f>
        <v>0</v>
      </c>
      <c r="K139" s="218"/>
      <c r="L139" s="40"/>
      <c r="M139" s="219" t="s">
        <v>1</v>
      </c>
      <c r="N139" s="220" t="s">
        <v>41</v>
      </c>
      <c r="O139" s="87"/>
      <c r="P139" s="221">
        <f>O139*H139</f>
        <v>0</v>
      </c>
      <c r="Q139" s="221">
        <v>0</v>
      </c>
      <c r="R139" s="221">
        <f>Q139*H139</f>
        <v>0</v>
      </c>
      <c r="S139" s="221">
        <v>0</v>
      </c>
      <c r="T139" s="222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223" t="s">
        <v>196</v>
      </c>
      <c r="AT139" s="223" t="s">
        <v>192</v>
      </c>
      <c r="AU139" s="223" t="s">
        <v>76</v>
      </c>
      <c r="AY139" s="13" t="s">
        <v>197</v>
      </c>
      <c r="BE139" s="224">
        <f>IF(N139="základní",J139,0)</f>
        <v>0</v>
      </c>
      <c r="BF139" s="224">
        <f>IF(N139="snížená",J139,0)</f>
        <v>0</v>
      </c>
      <c r="BG139" s="224">
        <f>IF(N139="zákl. přenesená",J139,0)</f>
        <v>0</v>
      </c>
      <c r="BH139" s="224">
        <f>IF(N139="sníž. přenesená",J139,0)</f>
        <v>0</v>
      </c>
      <c r="BI139" s="224">
        <f>IF(N139="nulová",J139,0)</f>
        <v>0</v>
      </c>
      <c r="BJ139" s="13" t="s">
        <v>83</v>
      </c>
      <c r="BK139" s="224">
        <f>ROUND(I139*H139,2)</f>
        <v>0</v>
      </c>
      <c r="BL139" s="13" t="s">
        <v>196</v>
      </c>
      <c r="BM139" s="223" t="s">
        <v>227</v>
      </c>
    </row>
    <row r="140" s="2" customFormat="1">
      <c r="A140" s="34"/>
      <c r="B140" s="35"/>
      <c r="C140" s="36"/>
      <c r="D140" s="225" t="s">
        <v>199</v>
      </c>
      <c r="E140" s="36"/>
      <c r="F140" s="226" t="s">
        <v>228</v>
      </c>
      <c r="G140" s="36"/>
      <c r="H140" s="36"/>
      <c r="I140" s="150"/>
      <c r="J140" s="36"/>
      <c r="K140" s="36"/>
      <c r="L140" s="40"/>
      <c r="M140" s="227"/>
      <c r="N140" s="228"/>
      <c r="O140" s="87"/>
      <c r="P140" s="87"/>
      <c r="Q140" s="87"/>
      <c r="R140" s="87"/>
      <c r="S140" s="87"/>
      <c r="T140" s="88"/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T140" s="13" t="s">
        <v>199</v>
      </c>
      <c r="AU140" s="13" t="s">
        <v>76</v>
      </c>
    </row>
    <row r="141" s="2" customFormat="1">
      <c r="A141" s="34"/>
      <c r="B141" s="35"/>
      <c r="C141" s="36"/>
      <c r="D141" s="225" t="s">
        <v>201</v>
      </c>
      <c r="E141" s="36"/>
      <c r="F141" s="229" t="s">
        <v>212</v>
      </c>
      <c r="G141" s="36"/>
      <c r="H141" s="36"/>
      <c r="I141" s="150"/>
      <c r="J141" s="36"/>
      <c r="K141" s="36"/>
      <c r="L141" s="40"/>
      <c r="M141" s="227"/>
      <c r="N141" s="228"/>
      <c r="O141" s="87"/>
      <c r="P141" s="87"/>
      <c r="Q141" s="87"/>
      <c r="R141" s="87"/>
      <c r="S141" s="87"/>
      <c r="T141" s="88"/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T141" s="13" t="s">
        <v>201</v>
      </c>
      <c r="AU141" s="13" t="s">
        <v>76</v>
      </c>
    </row>
    <row r="142" s="10" customFormat="1">
      <c r="A142" s="10"/>
      <c r="B142" s="230"/>
      <c r="C142" s="231"/>
      <c r="D142" s="225" t="s">
        <v>203</v>
      </c>
      <c r="E142" s="232" t="s">
        <v>1</v>
      </c>
      <c r="F142" s="233" t="s">
        <v>223</v>
      </c>
      <c r="G142" s="231"/>
      <c r="H142" s="234">
        <v>32</v>
      </c>
      <c r="I142" s="235"/>
      <c r="J142" s="231"/>
      <c r="K142" s="231"/>
      <c r="L142" s="236"/>
      <c r="M142" s="237"/>
      <c r="N142" s="238"/>
      <c r="O142" s="238"/>
      <c r="P142" s="238"/>
      <c r="Q142" s="238"/>
      <c r="R142" s="238"/>
      <c r="S142" s="238"/>
      <c r="T142" s="239"/>
      <c r="U142" s="10"/>
      <c r="V142" s="10"/>
      <c r="W142" s="10"/>
      <c r="X142" s="10"/>
      <c r="Y142" s="10"/>
      <c r="Z142" s="10"/>
      <c r="AA142" s="10"/>
      <c r="AB142" s="10"/>
      <c r="AC142" s="10"/>
      <c r="AD142" s="10"/>
      <c r="AE142" s="10"/>
      <c r="AT142" s="240" t="s">
        <v>203</v>
      </c>
      <c r="AU142" s="240" t="s">
        <v>76</v>
      </c>
      <c r="AV142" s="10" t="s">
        <v>85</v>
      </c>
      <c r="AW142" s="10" t="s">
        <v>32</v>
      </c>
      <c r="AX142" s="10" t="s">
        <v>83</v>
      </c>
      <c r="AY142" s="240" t="s">
        <v>197</v>
      </c>
    </row>
    <row r="143" s="2" customFormat="1" ht="16.5" customHeight="1">
      <c r="A143" s="34"/>
      <c r="B143" s="35"/>
      <c r="C143" s="211" t="s">
        <v>229</v>
      </c>
      <c r="D143" s="211" t="s">
        <v>192</v>
      </c>
      <c r="E143" s="212" t="s">
        <v>230</v>
      </c>
      <c r="F143" s="213" t="s">
        <v>231</v>
      </c>
      <c r="G143" s="214" t="s">
        <v>232</v>
      </c>
      <c r="H143" s="215">
        <v>46</v>
      </c>
      <c r="I143" s="216"/>
      <c r="J143" s="217">
        <f>ROUND(I143*H143,2)</f>
        <v>0</v>
      </c>
      <c r="K143" s="218"/>
      <c r="L143" s="40"/>
      <c r="M143" s="219" t="s">
        <v>1</v>
      </c>
      <c r="N143" s="220" t="s">
        <v>41</v>
      </c>
      <c r="O143" s="87"/>
      <c r="P143" s="221">
        <f>O143*H143</f>
        <v>0</v>
      </c>
      <c r="Q143" s="221">
        <v>0</v>
      </c>
      <c r="R143" s="221">
        <f>Q143*H143</f>
        <v>0</v>
      </c>
      <c r="S143" s="221">
        <v>0</v>
      </c>
      <c r="T143" s="222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223" t="s">
        <v>196</v>
      </c>
      <c r="AT143" s="223" t="s">
        <v>192</v>
      </c>
      <c r="AU143" s="223" t="s">
        <v>76</v>
      </c>
      <c r="AY143" s="13" t="s">
        <v>197</v>
      </c>
      <c r="BE143" s="224">
        <f>IF(N143="základní",J143,0)</f>
        <v>0</v>
      </c>
      <c r="BF143" s="224">
        <f>IF(N143="snížená",J143,0)</f>
        <v>0</v>
      </c>
      <c r="BG143" s="224">
        <f>IF(N143="zákl. přenesená",J143,0)</f>
        <v>0</v>
      </c>
      <c r="BH143" s="224">
        <f>IF(N143="sníž. přenesená",J143,0)</f>
        <v>0</v>
      </c>
      <c r="BI143" s="224">
        <f>IF(N143="nulová",J143,0)</f>
        <v>0</v>
      </c>
      <c r="BJ143" s="13" t="s">
        <v>83</v>
      </c>
      <c r="BK143" s="224">
        <f>ROUND(I143*H143,2)</f>
        <v>0</v>
      </c>
      <c r="BL143" s="13" t="s">
        <v>196</v>
      </c>
      <c r="BM143" s="223" t="s">
        <v>233</v>
      </c>
    </row>
    <row r="144" s="2" customFormat="1">
      <c r="A144" s="34"/>
      <c r="B144" s="35"/>
      <c r="C144" s="36"/>
      <c r="D144" s="225" t="s">
        <v>199</v>
      </c>
      <c r="E144" s="36"/>
      <c r="F144" s="226" t="s">
        <v>234</v>
      </c>
      <c r="G144" s="36"/>
      <c r="H144" s="36"/>
      <c r="I144" s="150"/>
      <c r="J144" s="36"/>
      <c r="K144" s="36"/>
      <c r="L144" s="40"/>
      <c r="M144" s="227"/>
      <c r="N144" s="228"/>
      <c r="O144" s="87"/>
      <c r="P144" s="87"/>
      <c r="Q144" s="87"/>
      <c r="R144" s="87"/>
      <c r="S144" s="87"/>
      <c r="T144" s="88"/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T144" s="13" t="s">
        <v>199</v>
      </c>
      <c r="AU144" s="13" t="s">
        <v>76</v>
      </c>
    </row>
    <row r="145" s="10" customFormat="1">
      <c r="A145" s="10"/>
      <c r="B145" s="230"/>
      <c r="C145" s="231"/>
      <c r="D145" s="225" t="s">
        <v>203</v>
      </c>
      <c r="E145" s="232" t="s">
        <v>1</v>
      </c>
      <c r="F145" s="233" t="s">
        <v>235</v>
      </c>
      <c r="G145" s="231"/>
      <c r="H145" s="234">
        <v>46</v>
      </c>
      <c r="I145" s="235"/>
      <c r="J145" s="231"/>
      <c r="K145" s="231"/>
      <c r="L145" s="236"/>
      <c r="M145" s="237"/>
      <c r="N145" s="238"/>
      <c r="O145" s="238"/>
      <c r="P145" s="238"/>
      <c r="Q145" s="238"/>
      <c r="R145" s="238"/>
      <c r="S145" s="238"/>
      <c r="T145" s="239"/>
      <c r="U145" s="10"/>
      <c r="V145" s="10"/>
      <c r="W145" s="10"/>
      <c r="X145" s="10"/>
      <c r="Y145" s="10"/>
      <c r="Z145" s="10"/>
      <c r="AA145" s="10"/>
      <c r="AB145" s="10"/>
      <c r="AC145" s="10"/>
      <c r="AD145" s="10"/>
      <c r="AE145" s="10"/>
      <c r="AT145" s="240" t="s">
        <v>203</v>
      </c>
      <c r="AU145" s="240" t="s">
        <v>76</v>
      </c>
      <c r="AV145" s="10" t="s">
        <v>85</v>
      </c>
      <c r="AW145" s="10" t="s">
        <v>32</v>
      </c>
      <c r="AX145" s="10" t="s">
        <v>83</v>
      </c>
      <c r="AY145" s="240" t="s">
        <v>197</v>
      </c>
    </row>
    <row r="146" s="2" customFormat="1" ht="16.5" customHeight="1">
      <c r="A146" s="34"/>
      <c r="B146" s="35"/>
      <c r="C146" s="252" t="s">
        <v>236</v>
      </c>
      <c r="D146" s="252" t="s">
        <v>237</v>
      </c>
      <c r="E146" s="253" t="s">
        <v>238</v>
      </c>
      <c r="F146" s="254" t="s">
        <v>239</v>
      </c>
      <c r="G146" s="255" t="s">
        <v>209</v>
      </c>
      <c r="H146" s="256">
        <v>92</v>
      </c>
      <c r="I146" s="257"/>
      <c r="J146" s="258">
        <f>ROUND(I146*H146,2)</f>
        <v>0</v>
      </c>
      <c r="K146" s="259"/>
      <c r="L146" s="260"/>
      <c r="M146" s="261" t="s">
        <v>1</v>
      </c>
      <c r="N146" s="262" t="s">
        <v>41</v>
      </c>
      <c r="O146" s="87"/>
      <c r="P146" s="221">
        <f>O146*H146</f>
        <v>0</v>
      </c>
      <c r="Q146" s="221">
        <v>0.00123</v>
      </c>
      <c r="R146" s="221">
        <f>Q146*H146</f>
        <v>0.11316</v>
      </c>
      <c r="S146" s="221">
        <v>0</v>
      </c>
      <c r="T146" s="222">
        <f>S146*H146</f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223" t="s">
        <v>240</v>
      </c>
      <c r="AT146" s="223" t="s">
        <v>237</v>
      </c>
      <c r="AU146" s="223" t="s">
        <v>76</v>
      </c>
      <c r="AY146" s="13" t="s">
        <v>197</v>
      </c>
      <c r="BE146" s="224">
        <f>IF(N146="základní",J146,0)</f>
        <v>0</v>
      </c>
      <c r="BF146" s="224">
        <f>IF(N146="snížená",J146,0)</f>
        <v>0</v>
      </c>
      <c r="BG146" s="224">
        <f>IF(N146="zákl. přenesená",J146,0)</f>
        <v>0</v>
      </c>
      <c r="BH146" s="224">
        <f>IF(N146="sníž. přenesená",J146,0)</f>
        <v>0</v>
      </c>
      <c r="BI146" s="224">
        <f>IF(N146="nulová",J146,0)</f>
        <v>0</v>
      </c>
      <c r="BJ146" s="13" t="s">
        <v>83</v>
      </c>
      <c r="BK146" s="224">
        <f>ROUND(I146*H146,2)</f>
        <v>0</v>
      </c>
      <c r="BL146" s="13" t="s">
        <v>240</v>
      </c>
      <c r="BM146" s="223" t="s">
        <v>241</v>
      </c>
    </row>
    <row r="147" s="2" customFormat="1">
      <c r="A147" s="34"/>
      <c r="B147" s="35"/>
      <c r="C147" s="36"/>
      <c r="D147" s="225" t="s">
        <v>199</v>
      </c>
      <c r="E147" s="36"/>
      <c r="F147" s="226" t="s">
        <v>239</v>
      </c>
      <c r="G147" s="36"/>
      <c r="H147" s="36"/>
      <c r="I147" s="150"/>
      <c r="J147" s="36"/>
      <c r="K147" s="36"/>
      <c r="L147" s="40"/>
      <c r="M147" s="227"/>
      <c r="N147" s="228"/>
      <c r="O147" s="87"/>
      <c r="P147" s="87"/>
      <c r="Q147" s="87"/>
      <c r="R147" s="87"/>
      <c r="S147" s="87"/>
      <c r="T147" s="88"/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T147" s="13" t="s">
        <v>199</v>
      </c>
      <c r="AU147" s="13" t="s">
        <v>76</v>
      </c>
    </row>
    <row r="148" s="10" customFormat="1">
      <c r="A148" s="10"/>
      <c r="B148" s="230"/>
      <c r="C148" s="231"/>
      <c r="D148" s="225" t="s">
        <v>203</v>
      </c>
      <c r="E148" s="232" t="s">
        <v>1</v>
      </c>
      <c r="F148" s="233" t="s">
        <v>242</v>
      </c>
      <c r="G148" s="231"/>
      <c r="H148" s="234">
        <v>92</v>
      </c>
      <c r="I148" s="235"/>
      <c r="J148" s="231"/>
      <c r="K148" s="231"/>
      <c r="L148" s="236"/>
      <c r="M148" s="237"/>
      <c r="N148" s="238"/>
      <c r="O148" s="238"/>
      <c r="P148" s="238"/>
      <c r="Q148" s="238"/>
      <c r="R148" s="238"/>
      <c r="S148" s="238"/>
      <c r="T148" s="239"/>
      <c r="U148" s="10"/>
      <c r="V148" s="10"/>
      <c r="W148" s="10"/>
      <c r="X148" s="10"/>
      <c r="Y148" s="10"/>
      <c r="Z148" s="10"/>
      <c r="AA148" s="10"/>
      <c r="AB148" s="10"/>
      <c r="AC148" s="10"/>
      <c r="AD148" s="10"/>
      <c r="AE148" s="10"/>
      <c r="AT148" s="240" t="s">
        <v>203</v>
      </c>
      <c r="AU148" s="240" t="s">
        <v>76</v>
      </c>
      <c r="AV148" s="10" t="s">
        <v>85</v>
      </c>
      <c r="AW148" s="10" t="s">
        <v>32</v>
      </c>
      <c r="AX148" s="10" t="s">
        <v>83</v>
      </c>
      <c r="AY148" s="240" t="s">
        <v>197</v>
      </c>
    </row>
    <row r="149" s="2" customFormat="1" ht="16.5" customHeight="1">
      <c r="A149" s="34"/>
      <c r="B149" s="35"/>
      <c r="C149" s="252" t="s">
        <v>243</v>
      </c>
      <c r="D149" s="252" t="s">
        <v>237</v>
      </c>
      <c r="E149" s="253" t="s">
        <v>244</v>
      </c>
      <c r="F149" s="254" t="s">
        <v>245</v>
      </c>
      <c r="G149" s="255" t="s">
        <v>209</v>
      </c>
      <c r="H149" s="256">
        <v>46</v>
      </c>
      <c r="I149" s="257"/>
      <c r="J149" s="258">
        <f>ROUND(I149*H149,2)</f>
        <v>0</v>
      </c>
      <c r="K149" s="259"/>
      <c r="L149" s="260"/>
      <c r="M149" s="261" t="s">
        <v>1</v>
      </c>
      <c r="N149" s="262" t="s">
        <v>41</v>
      </c>
      <c r="O149" s="87"/>
      <c r="P149" s="221">
        <f>O149*H149</f>
        <v>0</v>
      </c>
      <c r="Q149" s="221">
        <v>0.00018000000000000001</v>
      </c>
      <c r="R149" s="221">
        <f>Q149*H149</f>
        <v>0.0082800000000000009</v>
      </c>
      <c r="S149" s="221">
        <v>0</v>
      </c>
      <c r="T149" s="222">
        <f>S149*H149</f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223" t="s">
        <v>240</v>
      </c>
      <c r="AT149" s="223" t="s">
        <v>237</v>
      </c>
      <c r="AU149" s="223" t="s">
        <v>76</v>
      </c>
      <c r="AY149" s="13" t="s">
        <v>197</v>
      </c>
      <c r="BE149" s="224">
        <f>IF(N149="základní",J149,0)</f>
        <v>0</v>
      </c>
      <c r="BF149" s="224">
        <f>IF(N149="snížená",J149,0)</f>
        <v>0</v>
      </c>
      <c r="BG149" s="224">
        <f>IF(N149="zákl. přenesená",J149,0)</f>
        <v>0</v>
      </c>
      <c r="BH149" s="224">
        <f>IF(N149="sníž. přenesená",J149,0)</f>
        <v>0</v>
      </c>
      <c r="BI149" s="224">
        <f>IF(N149="nulová",J149,0)</f>
        <v>0</v>
      </c>
      <c r="BJ149" s="13" t="s">
        <v>83</v>
      </c>
      <c r="BK149" s="224">
        <f>ROUND(I149*H149,2)</f>
        <v>0</v>
      </c>
      <c r="BL149" s="13" t="s">
        <v>240</v>
      </c>
      <c r="BM149" s="223" t="s">
        <v>246</v>
      </c>
    </row>
    <row r="150" s="2" customFormat="1">
      <c r="A150" s="34"/>
      <c r="B150" s="35"/>
      <c r="C150" s="36"/>
      <c r="D150" s="225" t="s">
        <v>199</v>
      </c>
      <c r="E150" s="36"/>
      <c r="F150" s="226" t="s">
        <v>245</v>
      </c>
      <c r="G150" s="36"/>
      <c r="H150" s="36"/>
      <c r="I150" s="150"/>
      <c r="J150" s="36"/>
      <c r="K150" s="36"/>
      <c r="L150" s="40"/>
      <c r="M150" s="227"/>
      <c r="N150" s="228"/>
      <c r="O150" s="87"/>
      <c r="P150" s="87"/>
      <c r="Q150" s="87"/>
      <c r="R150" s="87"/>
      <c r="S150" s="87"/>
      <c r="T150" s="88"/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T150" s="13" t="s">
        <v>199</v>
      </c>
      <c r="AU150" s="13" t="s">
        <v>76</v>
      </c>
    </row>
    <row r="151" s="2" customFormat="1" ht="16.5" customHeight="1">
      <c r="A151" s="34"/>
      <c r="B151" s="35"/>
      <c r="C151" s="211" t="s">
        <v>247</v>
      </c>
      <c r="D151" s="211" t="s">
        <v>192</v>
      </c>
      <c r="E151" s="212" t="s">
        <v>248</v>
      </c>
      <c r="F151" s="213" t="s">
        <v>249</v>
      </c>
      <c r="G151" s="214" t="s">
        <v>209</v>
      </c>
      <c r="H151" s="215">
        <v>48</v>
      </c>
      <c r="I151" s="216"/>
      <c r="J151" s="217">
        <f>ROUND(I151*H151,2)</f>
        <v>0</v>
      </c>
      <c r="K151" s="218"/>
      <c r="L151" s="40"/>
      <c r="M151" s="219" t="s">
        <v>1</v>
      </c>
      <c r="N151" s="220" t="s">
        <v>41</v>
      </c>
      <c r="O151" s="87"/>
      <c r="P151" s="221">
        <f>O151*H151</f>
        <v>0</v>
      </c>
      <c r="Q151" s="221">
        <v>0</v>
      </c>
      <c r="R151" s="221">
        <f>Q151*H151</f>
        <v>0</v>
      </c>
      <c r="S151" s="221">
        <v>0</v>
      </c>
      <c r="T151" s="222">
        <f>S151*H151</f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223" t="s">
        <v>196</v>
      </c>
      <c r="AT151" s="223" t="s">
        <v>192</v>
      </c>
      <c r="AU151" s="223" t="s">
        <v>76</v>
      </c>
      <c r="AY151" s="13" t="s">
        <v>197</v>
      </c>
      <c r="BE151" s="224">
        <f>IF(N151="základní",J151,0)</f>
        <v>0</v>
      </c>
      <c r="BF151" s="224">
        <f>IF(N151="snížená",J151,0)</f>
        <v>0</v>
      </c>
      <c r="BG151" s="224">
        <f>IF(N151="zákl. přenesená",J151,0)</f>
        <v>0</v>
      </c>
      <c r="BH151" s="224">
        <f>IF(N151="sníž. přenesená",J151,0)</f>
        <v>0</v>
      </c>
      <c r="BI151" s="224">
        <f>IF(N151="nulová",J151,0)</f>
        <v>0</v>
      </c>
      <c r="BJ151" s="13" t="s">
        <v>83</v>
      </c>
      <c r="BK151" s="224">
        <f>ROUND(I151*H151,2)</f>
        <v>0</v>
      </c>
      <c r="BL151" s="13" t="s">
        <v>196</v>
      </c>
      <c r="BM151" s="223" t="s">
        <v>250</v>
      </c>
    </row>
    <row r="152" s="2" customFormat="1">
      <c r="A152" s="34"/>
      <c r="B152" s="35"/>
      <c r="C152" s="36"/>
      <c r="D152" s="225" t="s">
        <v>199</v>
      </c>
      <c r="E152" s="36"/>
      <c r="F152" s="226" t="s">
        <v>251</v>
      </c>
      <c r="G152" s="36"/>
      <c r="H152" s="36"/>
      <c r="I152" s="150"/>
      <c r="J152" s="36"/>
      <c r="K152" s="36"/>
      <c r="L152" s="40"/>
      <c r="M152" s="227"/>
      <c r="N152" s="228"/>
      <c r="O152" s="87"/>
      <c r="P152" s="87"/>
      <c r="Q152" s="87"/>
      <c r="R152" s="87"/>
      <c r="S152" s="87"/>
      <c r="T152" s="88"/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T152" s="13" t="s">
        <v>199</v>
      </c>
      <c r="AU152" s="13" t="s">
        <v>76</v>
      </c>
    </row>
    <row r="153" s="10" customFormat="1">
      <c r="A153" s="10"/>
      <c r="B153" s="230"/>
      <c r="C153" s="231"/>
      <c r="D153" s="225" t="s">
        <v>203</v>
      </c>
      <c r="E153" s="232" t="s">
        <v>1</v>
      </c>
      <c r="F153" s="233" t="s">
        <v>252</v>
      </c>
      <c r="G153" s="231"/>
      <c r="H153" s="234">
        <v>48</v>
      </c>
      <c r="I153" s="235"/>
      <c r="J153" s="231"/>
      <c r="K153" s="231"/>
      <c r="L153" s="236"/>
      <c r="M153" s="237"/>
      <c r="N153" s="238"/>
      <c r="O153" s="238"/>
      <c r="P153" s="238"/>
      <c r="Q153" s="238"/>
      <c r="R153" s="238"/>
      <c r="S153" s="238"/>
      <c r="T153" s="239"/>
      <c r="U153" s="10"/>
      <c r="V153" s="10"/>
      <c r="W153" s="10"/>
      <c r="X153" s="10"/>
      <c r="Y153" s="10"/>
      <c r="Z153" s="10"/>
      <c r="AA153" s="10"/>
      <c r="AB153" s="10"/>
      <c r="AC153" s="10"/>
      <c r="AD153" s="10"/>
      <c r="AE153" s="10"/>
      <c r="AT153" s="240" t="s">
        <v>203</v>
      </c>
      <c r="AU153" s="240" t="s">
        <v>76</v>
      </c>
      <c r="AV153" s="10" t="s">
        <v>85</v>
      </c>
      <c r="AW153" s="10" t="s">
        <v>32</v>
      </c>
      <c r="AX153" s="10" t="s">
        <v>83</v>
      </c>
      <c r="AY153" s="240" t="s">
        <v>197</v>
      </c>
    </row>
    <row r="154" s="2" customFormat="1" ht="16.5" customHeight="1">
      <c r="A154" s="34"/>
      <c r="B154" s="35"/>
      <c r="C154" s="252" t="s">
        <v>253</v>
      </c>
      <c r="D154" s="252" t="s">
        <v>237</v>
      </c>
      <c r="E154" s="253" t="s">
        <v>254</v>
      </c>
      <c r="F154" s="254" t="s">
        <v>255</v>
      </c>
      <c r="G154" s="255" t="s">
        <v>209</v>
      </c>
      <c r="H154" s="256">
        <v>64</v>
      </c>
      <c r="I154" s="257"/>
      <c r="J154" s="258">
        <f>ROUND(I154*H154,2)</f>
        <v>0</v>
      </c>
      <c r="K154" s="259"/>
      <c r="L154" s="260"/>
      <c r="M154" s="261" t="s">
        <v>1</v>
      </c>
      <c r="N154" s="262" t="s">
        <v>41</v>
      </c>
      <c r="O154" s="87"/>
      <c r="P154" s="221">
        <f>O154*H154</f>
        <v>0</v>
      </c>
      <c r="Q154" s="221">
        <v>0</v>
      </c>
      <c r="R154" s="221">
        <f>Q154*H154</f>
        <v>0</v>
      </c>
      <c r="S154" s="221">
        <v>0</v>
      </c>
      <c r="T154" s="222">
        <f>S154*H154</f>
        <v>0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223" t="s">
        <v>240</v>
      </c>
      <c r="AT154" s="223" t="s">
        <v>237</v>
      </c>
      <c r="AU154" s="223" t="s">
        <v>76</v>
      </c>
      <c r="AY154" s="13" t="s">
        <v>197</v>
      </c>
      <c r="BE154" s="224">
        <f>IF(N154="základní",J154,0)</f>
        <v>0</v>
      </c>
      <c r="BF154" s="224">
        <f>IF(N154="snížená",J154,0)</f>
        <v>0</v>
      </c>
      <c r="BG154" s="224">
        <f>IF(N154="zákl. přenesená",J154,0)</f>
        <v>0</v>
      </c>
      <c r="BH154" s="224">
        <f>IF(N154="sníž. přenesená",J154,0)</f>
        <v>0</v>
      </c>
      <c r="BI154" s="224">
        <f>IF(N154="nulová",J154,0)</f>
        <v>0</v>
      </c>
      <c r="BJ154" s="13" t="s">
        <v>83</v>
      </c>
      <c r="BK154" s="224">
        <f>ROUND(I154*H154,2)</f>
        <v>0</v>
      </c>
      <c r="BL154" s="13" t="s">
        <v>240</v>
      </c>
      <c r="BM154" s="223" t="s">
        <v>256</v>
      </c>
    </row>
    <row r="155" s="2" customFormat="1">
      <c r="A155" s="34"/>
      <c r="B155" s="35"/>
      <c r="C155" s="36"/>
      <c r="D155" s="225" t="s">
        <v>199</v>
      </c>
      <c r="E155" s="36"/>
      <c r="F155" s="226" t="s">
        <v>255</v>
      </c>
      <c r="G155" s="36"/>
      <c r="H155" s="36"/>
      <c r="I155" s="150"/>
      <c r="J155" s="36"/>
      <c r="K155" s="36"/>
      <c r="L155" s="40"/>
      <c r="M155" s="227"/>
      <c r="N155" s="228"/>
      <c r="O155" s="87"/>
      <c r="P155" s="87"/>
      <c r="Q155" s="87"/>
      <c r="R155" s="87"/>
      <c r="S155" s="87"/>
      <c r="T155" s="88"/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T155" s="13" t="s">
        <v>199</v>
      </c>
      <c r="AU155" s="13" t="s">
        <v>76</v>
      </c>
    </row>
    <row r="156" s="10" customFormat="1">
      <c r="A156" s="10"/>
      <c r="B156" s="230"/>
      <c r="C156" s="231"/>
      <c r="D156" s="225" t="s">
        <v>203</v>
      </c>
      <c r="E156" s="232" t="s">
        <v>1</v>
      </c>
      <c r="F156" s="233" t="s">
        <v>257</v>
      </c>
      <c r="G156" s="231"/>
      <c r="H156" s="234">
        <v>64</v>
      </c>
      <c r="I156" s="235"/>
      <c r="J156" s="231"/>
      <c r="K156" s="231"/>
      <c r="L156" s="236"/>
      <c r="M156" s="237"/>
      <c r="N156" s="238"/>
      <c r="O156" s="238"/>
      <c r="P156" s="238"/>
      <c r="Q156" s="238"/>
      <c r="R156" s="238"/>
      <c r="S156" s="238"/>
      <c r="T156" s="239"/>
      <c r="U156" s="10"/>
      <c r="V156" s="10"/>
      <c r="W156" s="10"/>
      <c r="X156" s="10"/>
      <c r="Y156" s="10"/>
      <c r="Z156" s="10"/>
      <c r="AA156" s="10"/>
      <c r="AB156" s="10"/>
      <c r="AC156" s="10"/>
      <c r="AD156" s="10"/>
      <c r="AE156" s="10"/>
      <c r="AT156" s="240" t="s">
        <v>203</v>
      </c>
      <c r="AU156" s="240" t="s">
        <v>76</v>
      </c>
      <c r="AV156" s="10" t="s">
        <v>85</v>
      </c>
      <c r="AW156" s="10" t="s">
        <v>32</v>
      </c>
      <c r="AX156" s="10" t="s">
        <v>83</v>
      </c>
      <c r="AY156" s="240" t="s">
        <v>197</v>
      </c>
    </row>
    <row r="157" s="2" customFormat="1" ht="16.5" customHeight="1">
      <c r="A157" s="34"/>
      <c r="B157" s="35"/>
      <c r="C157" s="211" t="s">
        <v>258</v>
      </c>
      <c r="D157" s="211" t="s">
        <v>192</v>
      </c>
      <c r="E157" s="212" t="s">
        <v>259</v>
      </c>
      <c r="F157" s="213" t="s">
        <v>260</v>
      </c>
      <c r="G157" s="214" t="s">
        <v>209</v>
      </c>
      <c r="H157" s="215">
        <v>557</v>
      </c>
      <c r="I157" s="216"/>
      <c r="J157" s="217">
        <f>ROUND(I157*H157,2)</f>
        <v>0</v>
      </c>
      <c r="K157" s="218"/>
      <c r="L157" s="40"/>
      <c r="M157" s="219" t="s">
        <v>1</v>
      </c>
      <c r="N157" s="220" t="s">
        <v>41</v>
      </c>
      <c r="O157" s="87"/>
      <c r="P157" s="221">
        <f>O157*H157</f>
        <v>0</v>
      </c>
      <c r="Q157" s="221">
        <v>0</v>
      </c>
      <c r="R157" s="221">
        <f>Q157*H157</f>
        <v>0</v>
      </c>
      <c r="S157" s="221">
        <v>0</v>
      </c>
      <c r="T157" s="222">
        <f>S157*H157</f>
        <v>0</v>
      </c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223" t="s">
        <v>196</v>
      </c>
      <c r="AT157" s="223" t="s">
        <v>192</v>
      </c>
      <c r="AU157" s="223" t="s">
        <v>76</v>
      </c>
      <c r="AY157" s="13" t="s">
        <v>197</v>
      </c>
      <c r="BE157" s="224">
        <f>IF(N157="základní",J157,0)</f>
        <v>0</v>
      </c>
      <c r="BF157" s="224">
        <f>IF(N157="snížená",J157,0)</f>
        <v>0</v>
      </c>
      <c r="BG157" s="224">
        <f>IF(N157="zákl. přenesená",J157,0)</f>
        <v>0</v>
      </c>
      <c r="BH157" s="224">
        <f>IF(N157="sníž. přenesená",J157,0)</f>
        <v>0</v>
      </c>
      <c r="BI157" s="224">
        <f>IF(N157="nulová",J157,0)</f>
        <v>0</v>
      </c>
      <c r="BJ157" s="13" t="s">
        <v>83</v>
      </c>
      <c r="BK157" s="224">
        <f>ROUND(I157*H157,2)</f>
        <v>0</v>
      </c>
      <c r="BL157" s="13" t="s">
        <v>196</v>
      </c>
      <c r="BM157" s="223" t="s">
        <v>261</v>
      </c>
    </row>
    <row r="158" s="2" customFormat="1">
      <c r="A158" s="34"/>
      <c r="B158" s="35"/>
      <c r="C158" s="36"/>
      <c r="D158" s="225" t="s">
        <v>199</v>
      </c>
      <c r="E158" s="36"/>
      <c r="F158" s="226" t="s">
        <v>262</v>
      </c>
      <c r="G158" s="36"/>
      <c r="H158" s="36"/>
      <c r="I158" s="150"/>
      <c r="J158" s="36"/>
      <c r="K158" s="36"/>
      <c r="L158" s="40"/>
      <c r="M158" s="227"/>
      <c r="N158" s="228"/>
      <c r="O158" s="87"/>
      <c r="P158" s="87"/>
      <c r="Q158" s="87"/>
      <c r="R158" s="87"/>
      <c r="S158" s="87"/>
      <c r="T158" s="88"/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T158" s="13" t="s">
        <v>199</v>
      </c>
      <c r="AU158" s="13" t="s">
        <v>76</v>
      </c>
    </row>
    <row r="159" s="10" customFormat="1">
      <c r="A159" s="10"/>
      <c r="B159" s="230"/>
      <c r="C159" s="231"/>
      <c r="D159" s="225" t="s">
        <v>203</v>
      </c>
      <c r="E159" s="232" t="s">
        <v>1</v>
      </c>
      <c r="F159" s="233" t="s">
        <v>263</v>
      </c>
      <c r="G159" s="231"/>
      <c r="H159" s="234">
        <v>80</v>
      </c>
      <c r="I159" s="235"/>
      <c r="J159" s="231"/>
      <c r="K159" s="231"/>
      <c r="L159" s="236"/>
      <c r="M159" s="237"/>
      <c r="N159" s="238"/>
      <c r="O159" s="238"/>
      <c r="P159" s="238"/>
      <c r="Q159" s="238"/>
      <c r="R159" s="238"/>
      <c r="S159" s="238"/>
      <c r="T159" s="239"/>
      <c r="U159" s="10"/>
      <c r="V159" s="10"/>
      <c r="W159" s="10"/>
      <c r="X159" s="10"/>
      <c r="Y159" s="10"/>
      <c r="Z159" s="10"/>
      <c r="AA159" s="10"/>
      <c r="AB159" s="10"/>
      <c r="AC159" s="10"/>
      <c r="AD159" s="10"/>
      <c r="AE159" s="10"/>
      <c r="AT159" s="240" t="s">
        <v>203</v>
      </c>
      <c r="AU159" s="240" t="s">
        <v>76</v>
      </c>
      <c r="AV159" s="10" t="s">
        <v>85</v>
      </c>
      <c r="AW159" s="10" t="s">
        <v>32</v>
      </c>
      <c r="AX159" s="10" t="s">
        <v>76</v>
      </c>
      <c r="AY159" s="240" t="s">
        <v>197</v>
      </c>
    </row>
    <row r="160" s="10" customFormat="1">
      <c r="A160" s="10"/>
      <c r="B160" s="230"/>
      <c r="C160" s="231"/>
      <c r="D160" s="225" t="s">
        <v>203</v>
      </c>
      <c r="E160" s="232" t="s">
        <v>1</v>
      </c>
      <c r="F160" s="233" t="s">
        <v>264</v>
      </c>
      <c r="G160" s="231"/>
      <c r="H160" s="234">
        <v>477</v>
      </c>
      <c r="I160" s="235"/>
      <c r="J160" s="231"/>
      <c r="K160" s="231"/>
      <c r="L160" s="236"/>
      <c r="M160" s="237"/>
      <c r="N160" s="238"/>
      <c r="O160" s="238"/>
      <c r="P160" s="238"/>
      <c r="Q160" s="238"/>
      <c r="R160" s="238"/>
      <c r="S160" s="238"/>
      <c r="T160" s="239"/>
      <c r="U160" s="10"/>
      <c r="V160" s="10"/>
      <c r="W160" s="10"/>
      <c r="X160" s="10"/>
      <c r="Y160" s="10"/>
      <c r="Z160" s="10"/>
      <c r="AA160" s="10"/>
      <c r="AB160" s="10"/>
      <c r="AC160" s="10"/>
      <c r="AD160" s="10"/>
      <c r="AE160" s="10"/>
      <c r="AT160" s="240" t="s">
        <v>203</v>
      </c>
      <c r="AU160" s="240" t="s">
        <v>76</v>
      </c>
      <c r="AV160" s="10" t="s">
        <v>85</v>
      </c>
      <c r="AW160" s="10" t="s">
        <v>32</v>
      </c>
      <c r="AX160" s="10" t="s">
        <v>76</v>
      </c>
      <c r="AY160" s="240" t="s">
        <v>197</v>
      </c>
    </row>
    <row r="161" s="11" customFormat="1">
      <c r="A161" s="11"/>
      <c r="B161" s="241"/>
      <c r="C161" s="242"/>
      <c r="D161" s="225" t="s">
        <v>203</v>
      </c>
      <c r="E161" s="243" t="s">
        <v>1</v>
      </c>
      <c r="F161" s="244" t="s">
        <v>206</v>
      </c>
      <c r="G161" s="242"/>
      <c r="H161" s="245">
        <v>557</v>
      </c>
      <c r="I161" s="246"/>
      <c r="J161" s="242"/>
      <c r="K161" s="242"/>
      <c r="L161" s="247"/>
      <c r="M161" s="248"/>
      <c r="N161" s="249"/>
      <c r="O161" s="249"/>
      <c r="P161" s="249"/>
      <c r="Q161" s="249"/>
      <c r="R161" s="249"/>
      <c r="S161" s="249"/>
      <c r="T161" s="250"/>
      <c r="U161" s="11"/>
      <c r="V161" s="11"/>
      <c r="W161" s="11"/>
      <c r="X161" s="11"/>
      <c r="Y161" s="11"/>
      <c r="Z161" s="11"/>
      <c r="AA161" s="11"/>
      <c r="AB161" s="11"/>
      <c r="AC161" s="11"/>
      <c r="AD161" s="11"/>
      <c r="AE161" s="11"/>
      <c r="AT161" s="251" t="s">
        <v>203</v>
      </c>
      <c r="AU161" s="251" t="s">
        <v>76</v>
      </c>
      <c r="AV161" s="11" t="s">
        <v>196</v>
      </c>
      <c r="AW161" s="11" t="s">
        <v>32</v>
      </c>
      <c r="AX161" s="11" t="s">
        <v>83</v>
      </c>
      <c r="AY161" s="251" t="s">
        <v>197</v>
      </c>
    </row>
    <row r="162" s="2" customFormat="1" ht="16.5" customHeight="1">
      <c r="A162" s="34"/>
      <c r="B162" s="35"/>
      <c r="C162" s="252" t="s">
        <v>265</v>
      </c>
      <c r="D162" s="252" t="s">
        <v>237</v>
      </c>
      <c r="E162" s="253" t="s">
        <v>266</v>
      </c>
      <c r="F162" s="254" t="s">
        <v>267</v>
      </c>
      <c r="G162" s="255" t="s">
        <v>209</v>
      </c>
      <c r="H162" s="256">
        <v>477</v>
      </c>
      <c r="I162" s="257"/>
      <c r="J162" s="258">
        <f>ROUND(I162*H162,2)</f>
        <v>0</v>
      </c>
      <c r="K162" s="259"/>
      <c r="L162" s="260"/>
      <c r="M162" s="261" t="s">
        <v>1</v>
      </c>
      <c r="N162" s="262" t="s">
        <v>41</v>
      </c>
      <c r="O162" s="87"/>
      <c r="P162" s="221">
        <f>O162*H162</f>
        <v>0</v>
      </c>
      <c r="Q162" s="221">
        <v>0.00032000000000000003</v>
      </c>
      <c r="R162" s="221">
        <f>Q162*H162</f>
        <v>0.15264000000000003</v>
      </c>
      <c r="S162" s="221">
        <v>0</v>
      </c>
      <c r="T162" s="222">
        <f>S162*H162</f>
        <v>0</v>
      </c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R162" s="223" t="s">
        <v>240</v>
      </c>
      <c r="AT162" s="223" t="s">
        <v>237</v>
      </c>
      <c r="AU162" s="223" t="s">
        <v>76</v>
      </c>
      <c r="AY162" s="13" t="s">
        <v>197</v>
      </c>
      <c r="BE162" s="224">
        <f>IF(N162="základní",J162,0)</f>
        <v>0</v>
      </c>
      <c r="BF162" s="224">
        <f>IF(N162="snížená",J162,0)</f>
        <v>0</v>
      </c>
      <c r="BG162" s="224">
        <f>IF(N162="zákl. přenesená",J162,0)</f>
        <v>0</v>
      </c>
      <c r="BH162" s="224">
        <f>IF(N162="sníž. přenesená",J162,0)</f>
        <v>0</v>
      </c>
      <c r="BI162" s="224">
        <f>IF(N162="nulová",J162,0)</f>
        <v>0</v>
      </c>
      <c r="BJ162" s="13" t="s">
        <v>83</v>
      </c>
      <c r="BK162" s="224">
        <f>ROUND(I162*H162,2)</f>
        <v>0</v>
      </c>
      <c r="BL162" s="13" t="s">
        <v>240</v>
      </c>
      <c r="BM162" s="223" t="s">
        <v>268</v>
      </c>
    </row>
    <row r="163" s="2" customFormat="1">
      <c r="A163" s="34"/>
      <c r="B163" s="35"/>
      <c r="C163" s="36"/>
      <c r="D163" s="225" t="s">
        <v>199</v>
      </c>
      <c r="E163" s="36"/>
      <c r="F163" s="226" t="s">
        <v>267</v>
      </c>
      <c r="G163" s="36"/>
      <c r="H163" s="36"/>
      <c r="I163" s="150"/>
      <c r="J163" s="36"/>
      <c r="K163" s="36"/>
      <c r="L163" s="40"/>
      <c r="M163" s="227"/>
      <c r="N163" s="228"/>
      <c r="O163" s="87"/>
      <c r="P163" s="87"/>
      <c r="Q163" s="87"/>
      <c r="R163" s="87"/>
      <c r="S163" s="87"/>
      <c r="T163" s="88"/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T163" s="13" t="s">
        <v>199</v>
      </c>
      <c r="AU163" s="13" t="s">
        <v>76</v>
      </c>
    </row>
    <row r="164" s="2" customFormat="1" ht="16.5" customHeight="1">
      <c r="A164" s="34"/>
      <c r="B164" s="35"/>
      <c r="C164" s="252" t="s">
        <v>269</v>
      </c>
      <c r="D164" s="252" t="s">
        <v>237</v>
      </c>
      <c r="E164" s="253" t="s">
        <v>270</v>
      </c>
      <c r="F164" s="254" t="s">
        <v>271</v>
      </c>
      <c r="G164" s="255" t="s">
        <v>209</v>
      </c>
      <c r="H164" s="256">
        <v>477</v>
      </c>
      <c r="I164" s="257"/>
      <c r="J164" s="258">
        <f>ROUND(I164*H164,2)</f>
        <v>0</v>
      </c>
      <c r="K164" s="259"/>
      <c r="L164" s="260"/>
      <c r="M164" s="261" t="s">
        <v>1</v>
      </c>
      <c r="N164" s="262" t="s">
        <v>41</v>
      </c>
      <c r="O164" s="87"/>
      <c r="P164" s="221">
        <f>O164*H164</f>
        <v>0</v>
      </c>
      <c r="Q164" s="221">
        <v>0.0082000000000000007</v>
      </c>
      <c r="R164" s="221">
        <f>Q164*H164</f>
        <v>3.9114000000000004</v>
      </c>
      <c r="S164" s="221">
        <v>0</v>
      </c>
      <c r="T164" s="222">
        <f>S164*H164</f>
        <v>0</v>
      </c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R164" s="223" t="s">
        <v>243</v>
      </c>
      <c r="AT164" s="223" t="s">
        <v>237</v>
      </c>
      <c r="AU164" s="223" t="s">
        <v>76</v>
      </c>
      <c r="AY164" s="13" t="s">
        <v>197</v>
      </c>
      <c r="BE164" s="224">
        <f>IF(N164="základní",J164,0)</f>
        <v>0</v>
      </c>
      <c r="BF164" s="224">
        <f>IF(N164="snížená",J164,0)</f>
        <v>0</v>
      </c>
      <c r="BG164" s="224">
        <f>IF(N164="zákl. přenesená",J164,0)</f>
        <v>0</v>
      </c>
      <c r="BH164" s="224">
        <f>IF(N164="sníž. přenesená",J164,0)</f>
        <v>0</v>
      </c>
      <c r="BI164" s="224">
        <f>IF(N164="nulová",J164,0)</f>
        <v>0</v>
      </c>
      <c r="BJ164" s="13" t="s">
        <v>83</v>
      </c>
      <c r="BK164" s="224">
        <f>ROUND(I164*H164,2)</f>
        <v>0</v>
      </c>
      <c r="BL164" s="13" t="s">
        <v>196</v>
      </c>
      <c r="BM164" s="223" t="s">
        <v>272</v>
      </c>
    </row>
    <row r="165" s="2" customFormat="1">
      <c r="A165" s="34"/>
      <c r="B165" s="35"/>
      <c r="C165" s="36"/>
      <c r="D165" s="225" t="s">
        <v>199</v>
      </c>
      <c r="E165" s="36"/>
      <c r="F165" s="226" t="s">
        <v>271</v>
      </c>
      <c r="G165" s="36"/>
      <c r="H165" s="36"/>
      <c r="I165" s="150"/>
      <c r="J165" s="36"/>
      <c r="K165" s="36"/>
      <c r="L165" s="40"/>
      <c r="M165" s="227"/>
      <c r="N165" s="228"/>
      <c r="O165" s="87"/>
      <c r="P165" s="87"/>
      <c r="Q165" s="87"/>
      <c r="R165" s="87"/>
      <c r="S165" s="87"/>
      <c r="T165" s="88"/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T165" s="13" t="s">
        <v>199</v>
      </c>
      <c r="AU165" s="13" t="s">
        <v>76</v>
      </c>
    </row>
    <row r="166" s="2" customFormat="1" ht="16.5" customHeight="1">
      <c r="A166" s="34"/>
      <c r="B166" s="35"/>
      <c r="C166" s="252" t="s">
        <v>273</v>
      </c>
      <c r="D166" s="252" t="s">
        <v>237</v>
      </c>
      <c r="E166" s="253" t="s">
        <v>274</v>
      </c>
      <c r="F166" s="254" t="s">
        <v>275</v>
      </c>
      <c r="G166" s="255" t="s">
        <v>209</v>
      </c>
      <c r="H166" s="256">
        <v>80</v>
      </c>
      <c r="I166" s="257"/>
      <c r="J166" s="258">
        <f>ROUND(I166*H166,2)</f>
        <v>0</v>
      </c>
      <c r="K166" s="259"/>
      <c r="L166" s="260"/>
      <c r="M166" s="261" t="s">
        <v>1</v>
      </c>
      <c r="N166" s="262" t="s">
        <v>41</v>
      </c>
      <c r="O166" s="87"/>
      <c r="P166" s="221">
        <f>O166*H166</f>
        <v>0</v>
      </c>
      <c r="Q166" s="221">
        <v>0.00040999999999999999</v>
      </c>
      <c r="R166" s="221">
        <f>Q166*H166</f>
        <v>0.032799999999999996</v>
      </c>
      <c r="S166" s="221">
        <v>0</v>
      </c>
      <c r="T166" s="222">
        <f>S166*H166</f>
        <v>0</v>
      </c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R166" s="223" t="s">
        <v>240</v>
      </c>
      <c r="AT166" s="223" t="s">
        <v>237</v>
      </c>
      <c r="AU166" s="223" t="s">
        <v>76</v>
      </c>
      <c r="AY166" s="13" t="s">
        <v>197</v>
      </c>
      <c r="BE166" s="224">
        <f>IF(N166="základní",J166,0)</f>
        <v>0</v>
      </c>
      <c r="BF166" s="224">
        <f>IF(N166="snížená",J166,0)</f>
        <v>0</v>
      </c>
      <c r="BG166" s="224">
        <f>IF(N166="zákl. přenesená",J166,0)</f>
        <v>0</v>
      </c>
      <c r="BH166" s="224">
        <f>IF(N166="sníž. přenesená",J166,0)</f>
        <v>0</v>
      </c>
      <c r="BI166" s="224">
        <f>IF(N166="nulová",J166,0)</f>
        <v>0</v>
      </c>
      <c r="BJ166" s="13" t="s">
        <v>83</v>
      </c>
      <c r="BK166" s="224">
        <f>ROUND(I166*H166,2)</f>
        <v>0</v>
      </c>
      <c r="BL166" s="13" t="s">
        <v>240</v>
      </c>
      <c r="BM166" s="223" t="s">
        <v>276</v>
      </c>
    </row>
    <row r="167" s="2" customFormat="1">
      <c r="A167" s="34"/>
      <c r="B167" s="35"/>
      <c r="C167" s="36"/>
      <c r="D167" s="225" t="s">
        <v>199</v>
      </c>
      <c r="E167" s="36"/>
      <c r="F167" s="226" t="s">
        <v>275</v>
      </c>
      <c r="G167" s="36"/>
      <c r="H167" s="36"/>
      <c r="I167" s="150"/>
      <c r="J167" s="36"/>
      <c r="K167" s="36"/>
      <c r="L167" s="40"/>
      <c r="M167" s="227"/>
      <c r="N167" s="228"/>
      <c r="O167" s="87"/>
      <c r="P167" s="87"/>
      <c r="Q167" s="87"/>
      <c r="R167" s="87"/>
      <c r="S167" s="87"/>
      <c r="T167" s="88"/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T167" s="13" t="s">
        <v>199</v>
      </c>
      <c r="AU167" s="13" t="s">
        <v>76</v>
      </c>
    </row>
    <row r="168" s="2" customFormat="1" ht="16.5" customHeight="1">
      <c r="A168" s="34"/>
      <c r="B168" s="35"/>
      <c r="C168" s="252" t="s">
        <v>8</v>
      </c>
      <c r="D168" s="252" t="s">
        <v>237</v>
      </c>
      <c r="E168" s="253" t="s">
        <v>277</v>
      </c>
      <c r="F168" s="254" t="s">
        <v>278</v>
      </c>
      <c r="G168" s="255" t="s">
        <v>209</v>
      </c>
      <c r="H168" s="256">
        <v>621</v>
      </c>
      <c r="I168" s="257"/>
      <c r="J168" s="258">
        <f>ROUND(I168*H168,2)</f>
        <v>0</v>
      </c>
      <c r="K168" s="259"/>
      <c r="L168" s="260"/>
      <c r="M168" s="261" t="s">
        <v>1</v>
      </c>
      <c r="N168" s="262" t="s">
        <v>41</v>
      </c>
      <c r="O168" s="87"/>
      <c r="P168" s="221">
        <f>O168*H168</f>
        <v>0</v>
      </c>
      <c r="Q168" s="221">
        <v>0.00012</v>
      </c>
      <c r="R168" s="221">
        <f>Q168*H168</f>
        <v>0.074520000000000003</v>
      </c>
      <c r="S168" s="221">
        <v>0</v>
      </c>
      <c r="T168" s="222">
        <f>S168*H168</f>
        <v>0</v>
      </c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R168" s="223" t="s">
        <v>240</v>
      </c>
      <c r="AT168" s="223" t="s">
        <v>237</v>
      </c>
      <c r="AU168" s="223" t="s">
        <v>76</v>
      </c>
      <c r="AY168" s="13" t="s">
        <v>197</v>
      </c>
      <c r="BE168" s="224">
        <f>IF(N168="základní",J168,0)</f>
        <v>0</v>
      </c>
      <c r="BF168" s="224">
        <f>IF(N168="snížená",J168,0)</f>
        <v>0</v>
      </c>
      <c r="BG168" s="224">
        <f>IF(N168="zákl. přenesená",J168,0)</f>
        <v>0</v>
      </c>
      <c r="BH168" s="224">
        <f>IF(N168="sníž. přenesená",J168,0)</f>
        <v>0</v>
      </c>
      <c r="BI168" s="224">
        <f>IF(N168="nulová",J168,0)</f>
        <v>0</v>
      </c>
      <c r="BJ168" s="13" t="s">
        <v>83</v>
      </c>
      <c r="BK168" s="224">
        <f>ROUND(I168*H168,2)</f>
        <v>0</v>
      </c>
      <c r="BL168" s="13" t="s">
        <v>240</v>
      </c>
      <c r="BM168" s="223" t="s">
        <v>279</v>
      </c>
    </row>
    <row r="169" s="2" customFormat="1">
      <c r="A169" s="34"/>
      <c r="B169" s="35"/>
      <c r="C169" s="36"/>
      <c r="D169" s="225" t="s">
        <v>199</v>
      </c>
      <c r="E169" s="36"/>
      <c r="F169" s="226" t="s">
        <v>278</v>
      </c>
      <c r="G169" s="36"/>
      <c r="H169" s="36"/>
      <c r="I169" s="150"/>
      <c r="J169" s="36"/>
      <c r="K169" s="36"/>
      <c r="L169" s="40"/>
      <c r="M169" s="227"/>
      <c r="N169" s="228"/>
      <c r="O169" s="87"/>
      <c r="P169" s="87"/>
      <c r="Q169" s="87"/>
      <c r="R169" s="87"/>
      <c r="S169" s="87"/>
      <c r="T169" s="88"/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T169" s="13" t="s">
        <v>199</v>
      </c>
      <c r="AU169" s="13" t="s">
        <v>76</v>
      </c>
    </row>
    <row r="170" s="10" customFormat="1">
      <c r="A170" s="10"/>
      <c r="B170" s="230"/>
      <c r="C170" s="231"/>
      <c r="D170" s="225" t="s">
        <v>203</v>
      </c>
      <c r="E170" s="232" t="s">
        <v>1</v>
      </c>
      <c r="F170" s="233" t="s">
        <v>280</v>
      </c>
      <c r="G170" s="231"/>
      <c r="H170" s="234">
        <v>621</v>
      </c>
      <c r="I170" s="235"/>
      <c r="J170" s="231"/>
      <c r="K170" s="231"/>
      <c r="L170" s="236"/>
      <c r="M170" s="237"/>
      <c r="N170" s="238"/>
      <c r="O170" s="238"/>
      <c r="P170" s="238"/>
      <c r="Q170" s="238"/>
      <c r="R170" s="238"/>
      <c r="S170" s="238"/>
      <c r="T170" s="239"/>
      <c r="U170" s="10"/>
      <c r="V170" s="10"/>
      <c r="W170" s="10"/>
      <c r="X170" s="10"/>
      <c r="Y170" s="10"/>
      <c r="Z170" s="10"/>
      <c r="AA170" s="10"/>
      <c r="AB170" s="10"/>
      <c r="AC170" s="10"/>
      <c r="AD170" s="10"/>
      <c r="AE170" s="10"/>
      <c r="AT170" s="240" t="s">
        <v>203</v>
      </c>
      <c r="AU170" s="240" t="s">
        <v>76</v>
      </c>
      <c r="AV170" s="10" t="s">
        <v>85</v>
      </c>
      <c r="AW170" s="10" t="s">
        <v>32</v>
      </c>
      <c r="AX170" s="10" t="s">
        <v>83</v>
      </c>
      <c r="AY170" s="240" t="s">
        <v>197</v>
      </c>
    </row>
    <row r="171" s="2" customFormat="1" ht="16.5" customHeight="1">
      <c r="A171" s="34"/>
      <c r="B171" s="35"/>
      <c r="C171" s="252" t="s">
        <v>281</v>
      </c>
      <c r="D171" s="252" t="s">
        <v>237</v>
      </c>
      <c r="E171" s="253" t="s">
        <v>282</v>
      </c>
      <c r="F171" s="254" t="s">
        <v>283</v>
      </c>
      <c r="G171" s="255" t="s">
        <v>209</v>
      </c>
      <c r="H171" s="256">
        <v>653</v>
      </c>
      <c r="I171" s="257"/>
      <c r="J171" s="258">
        <f>ROUND(I171*H171,2)</f>
        <v>0</v>
      </c>
      <c r="K171" s="259"/>
      <c r="L171" s="260"/>
      <c r="M171" s="261" t="s">
        <v>1</v>
      </c>
      <c r="N171" s="262" t="s">
        <v>41</v>
      </c>
      <c r="O171" s="87"/>
      <c r="P171" s="221">
        <f>O171*H171</f>
        <v>0</v>
      </c>
      <c r="Q171" s="221">
        <v>9.0000000000000006E-05</v>
      </c>
      <c r="R171" s="221">
        <f>Q171*H171</f>
        <v>0.058770000000000003</v>
      </c>
      <c r="S171" s="221">
        <v>0</v>
      </c>
      <c r="T171" s="222">
        <f>S171*H171</f>
        <v>0</v>
      </c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R171" s="223" t="s">
        <v>240</v>
      </c>
      <c r="AT171" s="223" t="s">
        <v>237</v>
      </c>
      <c r="AU171" s="223" t="s">
        <v>76</v>
      </c>
      <c r="AY171" s="13" t="s">
        <v>197</v>
      </c>
      <c r="BE171" s="224">
        <f>IF(N171="základní",J171,0)</f>
        <v>0</v>
      </c>
      <c r="BF171" s="224">
        <f>IF(N171="snížená",J171,0)</f>
        <v>0</v>
      </c>
      <c r="BG171" s="224">
        <f>IF(N171="zákl. přenesená",J171,0)</f>
        <v>0</v>
      </c>
      <c r="BH171" s="224">
        <f>IF(N171="sníž. přenesená",J171,0)</f>
        <v>0</v>
      </c>
      <c r="BI171" s="224">
        <f>IF(N171="nulová",J171,0)</f>
        <v>0</v>
      </c>
      <c r="BJ171" s="13" t="s">
        <v>83</v>
      </c>
      <c r="BK171" s="224">
        <f>ROUND(I171*H171,2)</f>
        <v>0</v>
      </c>
      <c r="BL171" s="13" t="s">
        <v>240</v>
      </c>
      <c r="BM171" s="223" t="s">
        <v>284</v>
      </c>
    </row>
    <row r="172" s="2" customFormat="1">
      <c r="A172" s="34"/>
      <c r="B172" s="35"/>
      <c r="C172" s="36"/>
      <c r="D172" s="225" t="s">
        <v>199</v>
      </c>
      <c r="E172" s="36"/>
      <c r="F172" s="226" t="s">
        <v>283</v>
      </c>
      <c r="G172" s="36"/>
      <c r="H172" s="36"/>
      <c r="I172" s="150"/>
      <c r="J172" s="36"/>
      <c r="K172" s="36"/>
      <c r="L172" s="40"/>
      <c r="M172" s="227"/>
      <c r="N172" s="228"/>
      <c r="O172" s="87"/>
      <c r="P172" s="87"/>
      <c r="Q172" s="87"/>
      <c r="R172" s="87"/>
      <c r="S172" s="87"/>
      <c r="T172" s="88"/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T172" s="13" t="s">
        <v>199</v>
      </c>
      <c r="AU172" s="13" t="s">
        <v>76</v>
      </c>
    </row>
    <row r="173" s="10" customFormat="1">
      <c r="A173" s="10"/>
      <c r="B173" s="230"/>
      <c r="C173" s="231"/>
      <c r="D173" s="225" t="s">
        <v>203</v>
      </c>
      <c r="E173" s="232" t="s">
        <v>1</v>
      </c>
      <c r="F173" s="233" t="s">
        <v>285</v>
      </c>
      <c r="G173" s="231"/>
      <c r="H173" s="234">
        <v>653</v>
      </c>
      <c r="I173" s="235"/>
      <c r="J173" s="231"/>
      <c r="K173" s="231"/>
      <c r="L173" s="236"/>
      <c r="M173" s="237"/>
      <c r="N173" s="238"/>
      <c r="O173" s="238"/>
      <c r="P173" s="238"/>
      <c r="Q173" s="238"/>
      <c r="R173" s="238"/>
      <c r="S173" s="238"/>
      <c r="T173" s="239"/>
      <c r="U173" s="10"/>
      <c r="V173" s="10"/>
      <c r="W173" s="10"/>
      <c r="X173" s="10"/>
      <c r="Y173" s="10"/>
      <c r="Z173" s="10"/>
      <c r="AA173" s="10"/>
      <c r="AB173" s="10"/>
      <c r="AC173" s="10"/>
      <c r="AD173" s="10"/>
      <c r="AE173" s="10"/>
      <c r="AT173" s="240" t="s">
        <v>203</v>
      </c>
      <c r="AU173" s="240" t="s">
        <v>76</v>
      </c>
      <c r="AV173" s="10" t="s">
        <v>85</v>
      </c>
      <c r="AW173" s="10" t="s">
        <v>32</v>
      </c>
      <c r="AX173" s="10" t="s">
        <v>83</v>
      </c>
      <c r="AY173" s="240" t="s">
        <v>197</v>
      </c>
    </row>
    <row r="174" s="2" customFormat="1" ht="16.5" customHeight="1">
      <c r="A174" s="34"/>
      <c r="B174" s="35"/>
      <c r="C174" s="211" t="s">
        <v>286</v>
      </c>
      <c r="D174" s="211" t="s">
        <v>192</v>
      </c>
      <c r="E174" s="212" t="s">
        <v>287</v>
      </c>
      <c r="F174" s="213" t="s">
        <v>288</v>
      </c>
      <c r="G174" s="214" t="s">
        <v>209</v>
      </c>
      <c r="H174" s="215">
        <v>36</v>
      </c>
      <c r="I174" s="216"/>
      <c r="J174" s="217">
        <f>ROUND(I174*H174,2)</f>
        <v>0</v>
      </c>
      <c r="K174" s="218"/>
      <c r="L174" s="40"/>
      <c r="M174" s="219" t="s">
        <v>1</v>
      </c>
      <c r="N174" s="220" t="s">
        <v>41</v>
      </c>
      <c r="O174" s="87"/>
      <c r="P174" s="221">
        <f>O174*H174</f>
        <v>0</v>
      </c>
      <c r="Q174" s="221">
        <v>0</v>
      </c>
      <c r="R174" s="221">
        <f>Q174*H174</f>
        <v>0</v>
      </c>
      <c r="S174" s="221">
        <v>0</v>
      </c>
      <c r="T174" s="222">
        <f>S174*H174</f>
        <v>0</v>
      </c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R174" s="223" t="s">
        <v>196</v>
      </c>
      <c r="AT174" s="223" t="s">
        <v>192</v>
      </c>
      <c r="AU174" s="223" t="s">
        <v>76</v>
      </c>
      <c r="AY174" s="13" t="s">
        <v>197</v>
      </c>
      <c r="BE174" s="224">
        <f>IF(N174="základní",J174,0)</f>
        <v>0</v>
      </c>
      <c r="BF174" s="224">
        <f>IF(N174="snížená",J174,0)</f>
        <v>0</v>
      </c>
      <c r="BG174" s="224">
        <f>IF(N174="zákl. přenesená",J174,0)</f>
        <v>0</v>
      </c>
      <c r="BH174" s="224">
        <f>IF(N174="sníž. přenesená",J174,0)</f>
        <v>0</v>
      </c>
      <c r="BI174" s="224">
        <f>IF(N174="nulová",J174,0)</f>
        <v>0</v>
      </c>
      <c r="BJ174" s="13" t="s">
        <v>83</v>
      </c>
      <c r="BK174" s="224">
        <f>ROUND(I174*H174,2)</f>
        <v>0</v>
      </c>
      <c r="BL174" s="13" t="s">
        <v>196</v>
      </c>
      <c r="BM174" s="223" t="s">
        <v>289</v>
      </c>
    </row>
    <row r="175" s="2" customFormat="1">
      <c r="A175" s="34"/>
      <c r="B175" s="35"/>
      <c r="C175" s="36"/>
      <c r="D175" s="225" t="s">
        <v>199</v>
      </c>
      <c r="E175" s="36"/>
      <c r="F175" s="226" t="s">
        <v>290</v>
      </c>
      <c r="G175" s="36"/>
      <c r="H175" s="36"/>
      <c r="I175" s="150"/>
      <c r="J175" s="36"/>
      <c r="K175" s="36"/>
      <c r="L175" s="40"/>
      <c r="M175" s="227"/>
      <c r="N175" s="228"/>
      <c r="O175" s="87"/>
      <c r="P175" s="87"/>
      <c r="Q175" s="87"/>
      <c r="R175" s="87"/>
      <c r="S175" s="87"/>
      <c r="T175" s="88"/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T175" s="13" t="s">
        <v>199</v>
      </c>
      <c r="AU175" s="13" t="s">
        <v>76</v>
      </c>
    </row>
    <row r="176" s="2" customFormat="1">
      <c r="A176" s="34"/>
      <c r="B176" s="35"/>
      <c r="C176" s="36"/>
      <c r="D176" s="225" t="s">
        <v>201</v>
      </c>
      <c r="E176" s="36"/>
      <c r="F176" s="229" t="s">
        <v>291</v>
      </c>
      <c r="G176" s="36"/>
      <c r="H176" s="36"/>
      <c r="I176" s="150"/>
      <c r="J176" s="36"/>
      <c r="K176" s="36"/>
      <c r="L176" s="40"/>
      <c r="M176" s="227"/>
      <c r="N176" s="228"/>
      <c r="O176" s="87"/>
      <c r="P176" s="87"/>
      <c r="Q176" s="87"/>
      <c r="R176" s="87"/>
      <c r="S176" s="87"/>
      <c r="T176" s="88"/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T176" s="13" t="s">
        <v>201</v>
      </c>
      <c r="AU176" s="13" t="s">
        <v>76</v>
      </c>
    </row>
    <row r="177" s="2" customFormat="1" ht="16.5" customHeight="1">
      <c r="A177" s="34"/>
      <c r="B177" s="35"/>
      <c r="C177" s="211" t="s">
        <v>292</v>
      </c>
      <c r="D177" s="211" t="s">
        <v>192</v>
      </c>
      <c r="E177" s="212" t="s">
        <v>293</v>
      </c>
      <c r="F177" s="213" t="s">
        <v>294</v>
      </c>
      <c r="G177" s="214" t="s">
        <v>209</v>
      </c>
      <c r="H177" s="215">
        <v>48</v>
      </c>
      <c r="I177" s="216"/>
      <c r="J177" s="217">
        <f>ROUND(I177*H177,2)</f>
        <v>0</v>
      </c>
      <c r="K177" s="218"/>
      <c r="L177" s="40"/>
      <c r="M177" s="219" t="s">
        <v>1</v>
      </c>
      <c r="N177" s="220" t="s">
        <v>41</v>
      </c>
      <c r="O177" s="87"/>
      <c r="P177" s="221">
        <f>O177*H177</f>
        <v>0</v>
      </c>
      <c r="Q177" s="221">
        <v>0</v>
      </c>
      <c r="R177" s="221">
        <f>Q177*H177</f>
        <v>0</v>
      </c>
      <c r="S177" s="221">
        <v>0</v>
      </c>
      <c r="T177" s="222">
        <f>S177*H177</f>
        <v>0</v>
      </c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R177" s="223" t="s">
        <v>196</v>
      </c>
      <c r="AT177" s="223" t="s">
        <v>192</v>
      </c>
      <c r="AU177" s="223" t="s">
        <v>76</v>
      </c>
      <c r="AY177" s="13" t="s">
        <v>197</v>
      </c>
      <c r="BE177" s="224">
        <f>IF(N177="základní",J177,0)</f>
        <v>0</v>
      </c>
      <c r="BF177" s="224">
        <f>IF(N177="snížená",J177,0)</f>
        <v>0</v>
      </c>
      <c r="BG177" s="224">
        <f>IF(N177="zákl. přenesená",J177,0)</f>
        <v>0</v>
      </c>
      <c r="BH177" s="224">
        <f>IF(N177="sníž. přenesená",J177,0)</f>
        <v>0</v>
      </c>
      <c r="BI177" s="224">
        <f>IF(N177="nulová",J177,0)</f>
        <v>0</v>
      </c>
      <c r="BJ177" s="13" t="s">
        <v>83</v>
      </c>
      <c r="BK177" s="224">
        <f>ROUND(I177*H177,2)</f>
        <v>0</v>
      </c>
      <c r="BL177" s="13" t="s">
        <v>196</v>
      </c>
      <c r="BM177" s="223" t="s">
        <v>295</v>
      </c>
    </row>
    <row r="178" s="2" customFormat="1">
      <c r="A178" s="34"/>
      <c r="B178" s="35"/>
      <c r="C178" s="36"/>
      <c r="D178" s="225" t="s">
        <v>199</v>
      </c>
      <c r="E178" s="36"/>
      <c r="F178" s="226" t="s">
        <v>296</v>
      </c>
      <c r="G178" s="36"/>
      <c r="H178" s="36"/>
      <c r="I178" s="150"/>
      <c r="J178" s="36"/>
      <c r="K178" s="36"/>
      <c r="L178" s="40"/>
      <c r="M178" s="227"/>
      <c r="N178" s="228"/>
      <c r="O178" s="87"/>
      <c r="P178" s="87"/>
      <c r="Q178" s="87"/>
      <c r="R178" s="87"/>
      <c r="S178" s="87"/>
      <c r="T178" s="88"/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T178" s="13" t="s">
        <v>199</v>
      </c>
      <c r="AU178" s="13" t="s">
        <v>76</v>
      </c>
    </row>
    <row r="179" s="2" customFormat="1">
      <c r="A179" s="34"/>
      <c r="B179" s="35"/>
      <c r="C179" s="36"/>
      <c r="D179" s="225" t="s">
        <v>201</v>
      </c>
      <c r="E179" s="36"/>
      <c r="F179" s="229" t="s">
        <v>291</v>
      </c>
      <c r="G179" s="36"/>
      <c r="H179" s="36"/>
      <c r="I179" s="150"/>
      <c r="J179" s="36"/>
      <c r="K179" s="36"/>
      <c r="L179" s="40"/>
      <c r="M179" s="227"/>
      <c r="N179" s="228"/>
      <c r="O179" s="87"/>
      <c r="P179" s="87"/>
      <c r="Q179" s="87"/>
      <c r="R179" s="87"/>
      <c r="S179" s="87"/>
      <c r="T179" s="88"/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T179" s="13" t="s">
        <v>201</v>
      </c>
      <c r="AU179" s="13" t="s">
        <v>76</v>
      </c>
    </row>
    <row r="180" s="2" customFormat="1" ht="16.5" customHeight="1">
      <c r="A180" s="34"/>
      <c r="B180" s="35"/>
      <c r="C180" s="211" t="s">
        <v>297</v>
      </c>
      <c r="D180" s="211" t="s">
        <v>192</v>
      </c>
      <c r="E180" s="212" t="s">
        <v>298</v>
      </c>
      <c r="F180" s="213" t="s">
        <v>299</v>
      </c>
      <c r="G180" s="214" t="s">
        <v>300</v>
      </c>
      <c r="H180" s="215">
        <v>28</v>
      </c>
      <c r="I180" s="216"/>
      <c r="J180" s="217">
        <f>ROUND(I180*H180,2)</f>
        <v>0</v>
      </c>
      <c r="K180" s="218"/>
      <c r="L180" s="40"/>
      <c r="M180" s="219" t="s">
        <v>1</v>
      </c>
      <c r="N180" s="220" t="s">
        <v>41</v>
      </c>
      <c r="O180" s="87"/>
      <c r="P180" s="221">
        <f>O180*H180</f>
        <v>0</v>
      </c>
      <c r="Q180" s="221">
        <v>0</v>
      </c>
      <c r="R180" s="221">
        <f>Q180*H180</f>
        <v>0</v>
      </c>
      <c r="S180" s="221">
        <v>0</v>
      </c>
      <c r="T180" s="222">
        <f>S180*H180</f>
        <v>0</v>
      </c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R180" s="223" t="s">
        <v>196</v>
      </c>
      <c r="AT180" s="223" t="s">
        <v>192</v>
      </c>
      <c r="AU180" s="223" t="s">
        <v>76</v>
      </c>
      <c r="AY180" s="13" t="s">
        <v>197</v>
      </c>
      <c r="BE180" s="224">
        <f>IF(N180="základní",J180,0)</f>
        <v>0</v>
      </c>
      <c r="BF180" s="224">
        <f>IF(N180="snížená",J180,0)</f>
        <v>0</v>
      </c>
      <c r="BG180" s="224">
        <f>IF(N180="zákl. přenesená",J180,0)</f>
        <v>0</v>
      </c>
      <c r="BH180" s="224">
        <f>IF(N180="sníž. přenesená",J180,0)</f>
        <v>0</v>
      </c>
      <c r="BI180" s="224">
        <f>IF(N180="nulová",J180,0)</f>
        <v>0</v>
      </c>
      <c r="BJ180" s="13" t="s">
        <v>83</v>
      </c>
      <c r="BK180" s="224">
        <f>ROUND(I180*H180,2)</f>
        <v>0</v>
      </c>
      <c r="BL180" s="13" t="s">
        <v>196</v>
      </c>
      <c r="BM180" s="223" t="s">
        <v>301</v>
      </c>
    </row>
    <row r="181" s="2" customFormat="1">
      <c r="A181" s="34"/>
      <c r="B181" s="35"/>
      <c r="C181" s="36"/>
      <c r="D181" s="225" t="s">
        <v>199</v>
      </c>
      <c r="E181" s="36"/>
      <c r="F181" s="226" t="s">
        <v>302</v>
      </c>
      <c r="G181" s="36"/>
      <c r="H181" s="36"/>
      <c r="I181" s="150"/>
      <c r="J181" s="36"/>
      <c r="K181" s="36"/>
      <c r="L181" s="40"/>
      <c r="M181" s="227"/>
      <c r="N181" s="228"/>
      <c r="O181" s="87"/>
      <c r="P181" s="87"/>
      <c r="Q181" s="87"/>
      <c r="R181" s="87"/>
      <c r="S181" s="87"/>
      <c r="T181" s="88"/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T181" s="13" t="s">
        <v>199</v>
      </c>
      <c r="AU181" s="13" t="s">
        <v>76</v>
      </c>
    </row>
    <row r="182" s="2" customFormat="1">
      <c r="A182" s="34"/>
      <c r="B182" s="35"/>
      <c r="C182" s="36"/>
      <c r="D182" s="225" t="s">
        <v>201</v>
      </c>
      <c r="E182" s="36"/>
      <c r="F182" s="229" t="s">
        <v>303</v>
      </c>
      <c r="G182" s="36"/>
      <c r="H182" s="36"/>
      <c r="I182" s="150"/>
      <c r="J182" s="36"/>
      <c r="K182" s="36"/>
      <c r="L182" s="40"/>
      <c r="M182" s="227"/>
      <c r="N182" s="228"/>
      <c r="O182" s="87"/>
      <c r="P182" s="87"/>
      <c r="Q182" s="87"/>
      <c r="R182" s="87"/>
      <c r="S182" s="87"/>
      <c r="T182" s="88"/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T182" s="13" t="s">
        <v>201</v>
      </c>
      <c r="AU182" s="13" t="s">
        <v>76</v>
      </c>
    </row>
    <row r="183" s="2" customFormat="1" ht="16.5" customHeight="1">
      <c r="A183" s="34"/>
      <c r="B183" s="35"/>
      <c r="C183" s="211" t="s">
        <v>304</v>
      </c>
      <c r="D183" s="211" t="s">
        <v>192</v>
      </c>
      <c r="E183" s="212" t="s">
        <v>305</v>
      </c>
      <c r="F183" s="213" t="s">
        <v>306</v>
      </c>
      <c r="G183" s="214" t="s">
        <v>307</v>
      </c>
      <c r="H183" s="215">
        <v>2</v>
      </c>
      <c r="I183" s="216"/>
      <c r="J183" s="217">
        <f>ROUND(I183*H183,2)</f>
        <v>0</v>
      </c>
      <c r="K183" s="218"/>
      <c r="L183" s="40"/>
      <c r="M183" s="219" t="s">
        <v>1</v>
      </c>
      <c r="N183" s="220" t="s">
        <v>41</v>
      </c>
      <c r="O183" s="87"/>
      <c r="P183" s="221">
        <f>O183*H183</f>
        <v>0</v>
      </c>
      <c r="Q183" s="221">
        <v>0</v>
      </c>
      <c r="R183" s="221">
        <f>Q183*H183</f>
        <v>0</v>
      </c>
      <c r="S183" s="221">
        <v>0</v>
      </c>
      <c r="T183" s="222">
        <f>S183*H183</f>
        <v>0</v>
      </c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R183" s="223" t="s">
        <v>196</v>
      </c>
      <c r="AT183" s="223" t="s">
        <v>192</v>
      </c>
      <c r="AU183" s="223" t="s">
        <v>76</v>
      </c>
      <c r="AY183" s="13" t="s">
        <v>197</v>
      </c>
      <c r="BE183" s="224">
        <f>IF(N183="základní",J183,0)</f>
        <v>0</v>
      </c>
      <c r="BF183" s="224">
        <f>IF(N183="snížená",J183,0)</f>
        <v>0</v>
      </c>
      <c r="BG183" s="224">
        <f>IF(N183="zákl. přenesená",J183,0)</f>
        <v>0</v>
      </c>
      <c r="BH183" s="224">
        <f>IF(N183="sníž. přenesená",J183,0)</f>
        <v>0</v>
      </c>
      <c r="BI183" s="224">
        <f>IF(N183="nulová",J183,0)</f>
        <v>0</v>
      </c>
      <c r="BJ183" s="13" t="s">
        <v>83</v>
      </c>
      <c r="BK183" s="224">
        <f>ROUND(I183*H183,2)</f>
        <v>0</v>
      </c>
      <c r="BL183" s="13" t="s">
        <v>196</v>
      </c>
      <c r="BM183" s="223" t="s">
        <v>308</v>
      </c>
    </row>
    <row r="184" s="2" customFormat="1">
      <c r="A184" s="34"/>
      <c r="B184" s="35"/>
      <c r="C184" s="36"/>
      <c r="D184" s="225" t="s">
        <v>199</v>
      </c>
      <c r="E184" s="36"/>
      <c r="F184" s="226" t="s">
        <v>309</v>
      </c>
      <c r="G184" s="36"/>
      <c r="H184" s="36"/>
      <c r="I184" s="150"/>
      <c r="J184" s="36"/>
      <c r="K184" s="36"/>
      <c r="L184" s="40"/>
      <c r="M184" s="227"/>
      <c r="N184" s="228"/>
      <c r="O184" s="87"/>
      <c r="P184" s="87"/>
      <c r="Q184" s="87"/>
      <c r="R184" s="87"/>
      <c r="S184" s="87"/>
      <c r="T184" s="88"/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T184" s="13" t="s">
        <v>199</v>
      </c>
      <c r="AU184" s="13" t="s">
        <v>76</v>
      </c>
    </row>
    <row r="185" s="2" customFormat="1">
      <c r="A185" s="34"/>
      <c r="B185" s="35"/>
      <c r="C185" s="36"/>
      <c r="D185" s="225" t="s">
        <v>201</v>
      </c>
      <c r="E185" s="36"/>
      <c r="F185" s="229" t="s">
        <v>310</v>
      </c>
      <c r="G185" s="36"/>
      <c r="H185" s="36"/>
      <c r="I185" s="150"/>
      <c r="J185" s="36"/>
      <c r="K185" s="36"/>
      <c r="L185" s="40"/>
      <c r="M185" s="227"/>
      <c r="N185" s="228"/>
      <c r="O185" s="87"/>
      <c r="P185" s="87"/>
      <c r="Q185" s="87"/>
      <c r="R185" s="87"/>
      <c r="S185" s="87"/>
      <c r="T185" s="88"/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T185" s="13" t="s">
        <v>201</v>
      </c>
      <c r="AU185" s="13" t="s">
        <v>76</v>
      </c>
    </row>
    <row r="186" s="2" customFormat="1" ht="16.5" customHeight="1">
      <c r="A186" s="34"/>
      <c r="B186" s="35"/>
      <c r="C186" s="211" t="s">
        <v>7</v>
      </c>
      <c r="D186" s="211" t="s">
        <v>192</v>
      </c>
      <c r="E186" s="212" t="s">
        <v>311</v>
      </c>
      <c r="F186" s="213" t="s">
        <v>312</v>
      </c>
      <c r="G186" s="214" t="s">
        <v>209</v>
      </c>
      <c r="H186" s="215">
        <v>2</v>
      </c>
      <c r="I186" s="216"/>
      <c r="J186" s="217">
        <f>ROUND(I186*H186,2)</f>
        <v>0</v>
      </c>
      <c r="K186" s="218"/>
      <c r="L186" s="40"/>
      <c r="M186" s="219" t="s">
        <v>1</v>
      </c>
      <c r="N186" s="220" t="s">
        <v>41</v>
      </c>
      <c r="O186" s="87"/>
      <c r="P186" s="221">
        <f>O186*H186</f>
        <v>0</v>
      </c>
      <c r="Q186" s="221">
        <v>0</v>
      </c>
      <c r="R186" s="221">
        <f>Q186*H186</f>
        <v>0</v>
      </c>
      <c r="S186" s="221">
        <v>0</v>
      </c>
      <c r="T186" s="222">
        <f>S186*H186</f>
        <v>0</v>
      </c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R186" s="223" t="s">
        <v>196</v>
      </c>
      <c r="AT186" s="223" t="s">
        <v>192</v>
      </c>
      <c r="AU186" s="223" t="s">
        <v>76</v>
      </c>
      <c r="AY186" s="13" t="s">
        <v>197</v>
      </c>
      <c r="BE186" s="224">
        <f>IF(N186="základní",J186,0)</f>
        <v>0</v>
      </c>
      <c r="BF186" s="224">
        <f>IF(N186="snížená",J186,0)</f>
        <v>0</v>
      </c>
      <c r="BG186" s="224">
        <f>IF(N186="zákl. přenesená",J186,0)</f>
        <v>0</v>
      </c>
      <c r="BH186" s="224">
        <f>IF(N186="sníž. přenesená",J186,0)</f>
        <v>0</v>
      </c>
      <c r="BI186" s="224">
        <f>IF(N186="nulová",J186,0)</f>
        <v>0</v>
      </c>
      <c r="BJ186" s="13" t="s">
        <v>83</v>
      </c>
      <c r="BK186" s="224">
        <f>ROUND(I186*H186,2)</f>
        <v>0</v>
      </c>
      <c r="BL186" s="13" t="s">
        <v>196</v>
      </c>
      <c r="BM186" s="223" t="s">
        <v>313</v>
      </c>
    </row>
    <row r="187" s="2" customFormat="1">
      <c r="A187" s="34"/>
      <c r="B187" s="35"/>
      <c r="C187" s="36"/>
      <c r="D187" s="225" t="s">
        <v>199</v>
      </c>
      <c r="E187" s="36"/>
      <c r="F187" s="226" t="s">
        <v>314</v>
      </c>
      <c r="G187" s="36"/>
      <c r="H187" s="36"/>
      <c r="I187" s="150"/>
      <c r="J187" s="36"/>
      <c r="K187" s="36"/>
      <c r="L187" s="40"/>
      <c r="M187" s="227"/>
      <c r="N187" s="228"/>
      <c r="O187" s="87"/>
      <c r="P187" s="87"/>
      <c r="Q187" s="87"/>
      <c r="R187" s="87"/>
      <c r="S187" s="87"/>
      <c r="T187" s="88"/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T187" s="13" t="s">
        <v>199</v>
      </c>
      <c r="AU187" s="13" t="s">
        <v>76</v>
      </c>
    </row>
    <row r="188" s="2" customFormat="1">
      <c r="A188" s="34"/>
      <c r="B188" s="35"/>
      <c r="C188" s="36"/>
      <c r="D188" s="225" t="s">
        <v>201</v>
      </c>
      <c r="E188" s="36"/>
      <c r="F188" s="229" t="s">
        <v>315</v>
      </c>
      <c r="G188" s="36"/>
      <c r="H188" s="36"/>
      <c r="I188" s="150"/>
      <c r="J188" s="36"/>
      <c r="K188" s="36"/>
      <c r="L188" s="40"/>
      <c r="M188" s="227"/>
      <c r="N188" s="228"/>
      <c r="O188" s="87"/>
      <c r="P188" s="87"/>
      <c r="Q188" s="87"/>
      <c r="R188" s="87"/>
      <c r="S188" s="87"/>
      <c r="T188" s="88"/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T188" s="13" t="s">
        <v>201</v>
      </c>
      <c r="AU188" s="13" t="s">
        <v>76</v>
      </c>
    </row>
    <row r="189" s="2" customFormat="1" ht="16.5" customHeight="1">
      <c r="A189" s="34"/>
      <c r="B189" s="35"/>
      <c r="C189" s="211" t="s">
        <v>316</v>
      </c>
      <c r="D189" s="211" t="s">
        <v>192</v>
      </c>
      <c r="E189" s="212" t="s">
        <v>317</v>
      </c>
      <c r="F189" s="213" t="s">
        <v>318</v>
      </c>
      <c r="G189" s="214" t="s">
        <v>195</v>
      </c>
      <c r="H189" s="215">
        <v>26</v>
      </c>
      <c r="I189" s="216"/>
      <c r="J189" s="217">
        <f>ROUND(I189*H189,2)</f>
        <v>0</v>
      </c>
      <c r="K189" s="218"/>
      <c r="L189" s="40"/>
      <c r="M189" s="219" t="s">
        <v>1</v>
      </c>
      <c r="N189" s="220" t="s">
        <v>41</v>
      </c>
      <c r="O189" s="87"/>
      <c r="P189" s="221">
        <f>O189*H189</f>
        <v>0</v>
      </c>
      <c r="Q189" s="221">
        <v>0</v>
      </c>
      <c r="R189" s="221">
        <f>Q189*H189</f>
        <v>0</v>
      </c>
      <c r="S189" s="221">
        <v>0</v>
      </c>
      <c r="T189" s="222">
        <f>S189*H189</f>
        <v>0</v>
      </c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R189" s="223" t="s">
        <v>196</v>
      </c>
      <c r="AT189" s="223" t="s">
        <v>192</v>
      </c>
      <c r="AU189" s="223" t="s">
        <v>76</v>
      </c>
      <c r="AY189" s="13" t="s">
        <v>197</v>
      </c>
      <c r="BE189" s="224">
        <f>IF(N189="základní",J189,0)</f>
        <v>0</v>
      </c>
      <c r="BF189" s="224">
        <f>IF(N189="snížená",J189,0)</f>
        <v>0</v>
      </c>
      <c r="BG189" s="224">
        <f>IF(N189="zákl. přenesená",J189,0)</f>
        <v>0</v>
      </c>
      <c r="BH189" s="224">
        <f>IF(N189="sníž. přenesená",J189,0)</f>
        <v>0</v>
      </c>
      <c r="BI189" s="224">
        <f>IF(N189="nulová",J189,0)</f>
        <v>0</v>
      </c>
      <c r="BJ189" s="13" t="s">
        <v>83</v>
      </c>
      <c r="BK189" s="224">
        <f>ROUND(I189*H189,2)</f>
        <v>0</v>
      </c>
      <c r="BL189" s="13" t="s">
        <v>196</v>
      </c>
      <c r="BM189" s="223" t="s">
        <v>319</v>
      </c>
    </row>
    <row r="190" s="2" customFormat="1">
      <c r="A190" s="34"/>
      <c r="B190" s="35"/>
      <c r="C190" s="36"/>
      <c r="D190" s="225" t="s">
        <v>199</v>
      </c>
      <c r="E190" s="36"/>
      <c r="F190" s="226" t="s">
        <v>320</v>
      </c>
      <c r="G190" s="36"/>
      <c r="H190" s="36"/>
      <c r="I190" s="150"/>
      <c r="J190" s="36"/>
      <c r="K190" s="36"/>
      <c r="L190" s="40"/>
      <c r="M190" s="227"/>
      <c r="N190" s="228"/>
      <c r="O190" s="87"/>
      <c r="P190" s="87"/>
      <c r="Q190" s="87"/>
      <c r="R190" s="87"/>
      <c r="S190" s="87"/>
      <c r="T190" s="88"/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T190" s="13" t="s">
        <v>199</v>
      </c>
      <c r="AU190" s="13" t="s">
        <v>76</v>
      </c>
    </row>
    <row r="191" s="2" customFormat="1">
      <c r="A191" s="34"/>
      <c r="B191" s="35"/>
      <c r="C191" s="36"/>
      <c r="D191" s="225" t="s">
        <v>201</v>
      </c>
      <c r="E191" s="36"/>
      <c r="F191" s="229" t="s">
        <v>321</v>
      </c>
      <c r="G191" s="36"/>
      <c r="H191" s="36"/>
      <c r="I191" s="150"/>
      <c r="J191" s="36"/>
      <c r="K191" s="36"/>
      <c r="L191" s="40"/>
      <c r="M191" s="227"/>
      <c r="N191" s="228"/>
      <c r="O191" s="87"/>
      <c r="P191" s="87"/>
      <c r="Q191" s="87"/>
      <c r="R191" s="87"/>
      <c r="S191" s="87"/>
      <c r="T191" s="88"/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T191" s="13" t="s">
        <v>201</v>
      </c>
      <c r="AU191" s="13" t="s">
        <v>76</v>
      </c>
    </row>
    <row r="192" s="10" customFormat="1">
      <c r="A192" s="10"/>
      <c r="B192" s="230"/>
      <c r="C192" s="231"/>
      <c r="D192" s="225" t="s">
        <v>203</v>
      </c>
      <c r="E192" s="232" t="s">
        <v>1</v>
      </c>
      <c r="F192" s="233" t="s">
        <v>322</v>
      </c>
      <c r="G192" s="231"/>
      <c r="H192" s="234">
        <v>26</v>
      </c>
      <c r="I192" s="235"/>
      <c r="J192" s="231"/>
      <c r="K192" s="231"/>
      <c r="L192" s="236"/>
      <c r="M192" s="237"/>
      <c r="N192" s="238"/>
      <c r="O192" s="238"/>
      <c r="P192" s="238"/>
      <c r="Q192" s="238"/>
      <c r="R192" s="238"/>
      <c r="S192" s="238"/>
      <c r="T192" s="239"/>
      <c r="U192" s="10"/>
      <c r="V192" s="10"/>
      <c r="W192" s="10"/>
      <c r="X192" s="10"/>
      <c r="Y192" s="10"/>
      <c r="Z192" s="10"/>
      <c r="AA192" s="10"/>
      <c r="AB192" s="10"/>
      <c r="AC192" s="10"/>
      <c r="AD192" s="10"/>
      <c r="AE192" s="10"/>
      <c r="AT192" s="240" t="s">
        <v>203</v>
      </c>
      <c r="AU192" s="240" t="s">
        <v>76</v>
      </c>
      <c r="AV192" s="10" t="s">
        <v>85</v>
      </c>
      <c r="AW192" s="10" t="s">
        <v>32</v>
      </c>
      <c r="AX192" s="10" t="s">
        <v>83</v>
      </c>
      <c r="AY192" s="240" t="s">
        <v>197</v>
      </c>
    </row>
    <row r="193" s="2" customFormat="1" ht="16.5" customHeight="1">
      <c r="A193" s="34"/>
      <c r="B193" s="35"/>
      <c r="C193" s="211" t="s">
        <v>323</v>
      </c>
      <c r="D193" s="211" t="s">
        <v>192</v>
      </c>
      <c r="E193" s="212" t="s">
        <v>324</v>
      </c>
      <c r="F193" s="213" t="s">
        <v>325</v>
      </c>
      <c r="G193" s="214" t="s">
        <v>195</v>
      </c>
      <c r="H193" s="215">
        <v>4.4000000000000004</v>
      </c>
      <c r="I193" s="216"/>
      <c r="J193" s="217">
        <f>ROUND(I193*H193,2)</f>
        <v>0</v>
      </c>
      <c r="K193" s="218"/>
      <c r="L193" s="40"/>
      <c r="M193" s="219" t="s">
        <v>1</v>
      </c>
      <c r="N193" s="220" t="s">
        <v>41</v>
      </c>
      <c r="O193" s="87"/>
      <c r="P193" s="221">
        <f>O193*H193</f>
        <v>0</v>
      </c>
      <c r="Q193" s="221">
        <v>0</v>
      </c>
      <c r="R193" s="221">
        <f>Q193*H193</f>
        <v>0</v>
      </c>
      <c r="S193" s="221">
        <v>0</v>
      </c>
      <c r="T193" s="222">
        <f>S193*H193</f>
        <v>0</v>
      </c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R193" s="223" t="s">
        <v>196</v>
      </c>
      <c r="AT193" s="223" t="s">
        <v>192</v>
      </c>
      <c r="AU193" s="223" t="s">
        <v>76</v>
      </c>
      <c r="AY193" s="13" t="s">
        <v>197</v>
      </c>
      <c r="BE193" s="224">
        <f>IF(N193="základní",J193,0)</f>
        <v>0</v>
      </c>
      <c r="BF193" s="224">
        <f>IF(N193="snížená",J193,0)</f>
        <v>0</v>
      </c>
      <c r="BG193" s="224">
        <f>IF(N193="zákl. přenesená",J193,0)</f>
        <v>0</v>
      </c>
      <c r="BH193" s="224">
        <f>IF(N193="sníž. přenesená",J193,0)</f>
        <v>0</v>
      </c>
      <c r="BI193" s="224">
        <f>IF(N193="nulová",J193,0)</f>
        <v>0</v>
      </c>
      <c r="BJ193" s="13" t="s">
        <v>83</v>
      </c>
      <c r="BK193" s="224">
        <f>ROUND(I193*H193,2)</f>
        <v>0</v>
      </c>
      <c r="BL193" s="13" t="s">
        <v>196</v>
      </c>
      <c r="BM193" s="223" t="s">
        <v>326</v>
      </c>
    </row>
    <row r="194" s="2" customFormat="1">
      <c r="A194" s="34"/>
      <c r="B194" s="35"/>
      <c r="C194" s="36"/>
      <c r="D194" s="225" t="s">
        <v>199</v>
      </c>
      <c r="E194" s="36"/>
      <c r="F194" s="226" t="s">
        <v>327</v>
      </c>
      <c r="G194" s="36"/>
      <c r="H194" s="36"/>
      <c r="I194" s="150"/>
      <c r="J194" s="36"/>
      <c r="K194" s="36"/>
      <c r="L194" s="40"/>
      <c r="M194" s="227"/>
      <c r="N194" s="228"/>
      <c r="O194" s="87"/>
      <c r="P194" s="87"/>
      <c r="Q194" s="87"/>
      <c r="R194" s="87"/>
      <c r="S194" s="87"/>
      <c r="T194" s="88"/>
      <c r="U194" s="34"/>
      <c r="V194" s="34"/>
      <c r="W194" s="34"/>
      <c r="X194" s="34"/>
      <c r="Y194" s="34"/>
      <c r="Z194" s="34"/>
      <c r="AA194" s="34"/>
      <c r="AB194" s="34"/>
      <c r="AC194" s="34"/>
      <c r="AD194" s="34"/>
      <c r="AE194" s="34"/>
      <c r="AT194" s="13" t="s">
        <v>199</v>
      </c>
      <c r="AU194" s="13" t="s">
        <v>76</v>
      </c>
    </row>
    <row r="195" s="2" customFormat="1">
      <c r="A195" s="34"/>
      <c r="B195" s="35"/>
      <c r="C195" s="36"/>
      <c r="D195" s="225" t="s">
        <v>201</v>
      </c>
      <c r="E195" s="36"/>
      <c r="F195" s="229" t="s">
        <v>328</v>
      </c>
      <c r="G195" s="36"/>
      <c r="H195" s="36"/>
      <c r="I195" s="150"/>
      <c r="J195" s="36"/>
      <c r="K195" s="36"/>
      <c r="L195" s="40"/>
      <c r="M195" s="227"/>
      <c r="N195" s="228"/>
      <c r="O195" s="87"/>
      <c r="P195" s="87"/>
      <c r="Q195" s="87"/>
      <c r="R195" s="87"/>
      <c r="S195" s="87"/>
      <c r="T195" s="88"/>
      <c r="U195" s="34"/>
      <c r="V195" s="34"/>
      <c r="W195" s="34"/>
      <c r="X195" s="34"/>
      <c r="Y195" s="34"/>
      <c r="Z195" s="34"/>
      <c r="AA195" s="34"/>
      <c r="AB195" s="34"/>
      <c r="AC195" s="34"/>
      <c r="AD195" s="34"/>
      <c r="AE195" s="34"/>
      <c r="AT195" s="13" t="s">
        <v>201</v>
      </c>
      <c r="AU195" s="13" t="s">
        <v>76</v>
      </c>
    </row>
    <row r="196" s="10" customFormat="1">
      <c r="A196" s="10"/>
      <c r="B196" s="230"/>
      <c r="C196" s="231"/>
      <c r="D196" s="225" t="s">
        <v>203</v>
      </c>
      <c r="E196" s="232" t="s">
        <v>1</v>
      </c>
      <c r="F196" s="233" t="s">
        <v>329</v>
      </c>
      <c r="G196" s="231"/>
      <c r="H196" s="234">
        <v>4.4000000000000004</v>
      </c>
      <c r="I196" s="235"/>
      <c r="J196" s="231"/>
      <c r="K196" s="231"/>
      <c r="L196" s="236"/>
      <c r="M196" s="237"/>
      <c r="N196" s="238"/>
      <c r="O196" s="238"/>
      <c r="P196" s="238"/>
      <c r="Q196" s="238"/>
      <c r="R196" s="238"/>
      <c r="S196" s="238"/>
      <c r="T196" s="239"/>
      <c r="U196" s="10"/>
      <c r="V196" s="10"/>
      <c r="W196" s="10"/>
      <c r="X196" s="10"/>
      <c r="Y196" s="10"/>
      <c r="Z196" s="10"/>
      <c r="AA196" s="10"/>
      <c r="AB196" s="10"/>
      <c r="AC196" s="10"/>
      <c r="AD196" s="10"/>
      <c r="AE196" s="10"/>
      <c r="AT196" s="240" t="s">
        <v>203</v>
      </c>
      <c r="AU196" s="240" t="s">
        <v>76</v>
      </c>
      <c r="AV196" s="10" t="s">
        <v>85</v>
      </c>
      <c r="AW196" s="10" t="s">
        <v>32</v>
      </c>
      <c r="AX196" s="10" t="s">
        <v>83</v>
      </c>
      <c r="AY196" s="240" t="s">
        <v>197</v>
      </c>
    </row>
    <row r="197" s="2" customFormat="1" ht="16.5" customHeight="1">
      <c r="A197" s="34"/>
      <c r="B197" s="35"/>
      <c r="C197" s="211" t="s">
        <v>330</v>
      </c>
      <c r="D197" s="211" t="s">
        <v>192</v>
      </c>
      <c r="E197" s="212" t="s">
        <v>331</v>
      </c>
      <c r="F197" s="213" t="s">
        <v>332</v>
      </c>
      <c r="G197" s="214" t="s">
        <v>209</v>
      </c>
      <c r="H197" s="215">
        <v>8</v>
      </c>
      <c r="I197" s="216"/>
      <c r="J197" s="217">
        <f>ROUND(I197*H197,2)</f>
        <v>0</v>
      </c>
      <c r="K197" s="218"/>
      <c r="L197" s="40"/>
      <c r="M197" s="219" t="s">
        <v>1</v>
      </c>
      <c r="N197" s="220" t="s">
        <v>41</v>
      </c>
      <c r="O197" s="87"/>
      <c r="P197" s="221">
        <f>O197*H197</f>
        <v>0</v>
      </c>
      <c r="Q197" s="221">
        <v>0</v>
      </c>
      <c r="R197" s="221">
        <f>Q197*H197</f>
        <v>0</v>
      </c>
      <c r="S197" s="221">
        <v>0</v>
      </c>
      <c r="T197" s="222">
        <f>S197*H197</f>
        <v>0</v>
      </c>
      <c r="U197" s="34"/>
      <c r="V197" s="34"/>
      <c r="W197" s="34"/>
      <c r="X197" s="34"/>
      <c r="Y197" s="34"/>
      <c r="Z197" s="34"/>
      <c r="AA197" s="34"/>
      <c r="AB197" s="34"/>
      <c r="AC197" s="34"/>
      <c r="AD197" s="34"/>
      <c r="AE197" s="34"/>
      <c r="AR197" s="223" t="s">
        <v>196</v>
      </c>
      <c r="AT197" s="223" t="s">
        <v>192</v>
      </c>
      <c r="AU197" s="223" t="s">
        <v>76</v>
      </c>
      <c r="AY197" s="13" t="s">
        <v>197</v>
      </c>
      <c r="BE197" s="224">
        <f>IF(N197="základní",J197,0)</f>
        <v>0</v>
      </c>
      <c r="BF197" s="224">
        <f>IF(N197="snížená",J197,0)</f>
        <v>0</v>
      </c>
      <c r="BG197" s="224">
        <f>IF(N197="zákl. přenesená",J197,0)</f>
        <v>0</v>
      </c>
      <c r="BH197" s="224">
        <f>IF(N197="sníž. přenesená",J197,0)</f>
        <v>0</v>
      </c>
      <c r="BI197" s="224">
        <f>IF(N197="nulová",J197,0)</f>
        <v>0</v>
      </c>
      <c r="BJ197" s="13" t="s">
        <v>83</v>
      </c>
      <c r="BK197" s="224">
        <f>ROUND(I197*H197,2)</f>
        <v>0</v>
      </c>
      <c r="BL197" s="13" t="s">
        <v>196</v>
      </c>
      <c r="BM197" s="223" t="s">
        <v>333</v>
      </c>
    </row>
    <row r="198" s="2" customFormat="1">
      <c r="A198" s="34"/>
      <c r="B198" s="35"/>
      <c r="C198" s="36"/>
      <c r="D198" s="225" t="s">
        <v>199</v>
      </c>
      <c r="E198" s="36"/>
      <c r="F198" s="226" t="s">
        <v>334</v>
      </c>
      <c r="G198" s="36"/>
      <c r="H198" s="36"/>
      <c r="I198" s="150"/>
      <c r="J198" s="36"/>
      <c r="K198" s="36"/>
      <c r="L198" s="40"/>
      <c r="M198" s="227"/>
      <c r="N198" s="228"/>
      <c r="O198" s="87"/>
      <c r="P198" s="87"/>
      <c r="Q198" s="87"/>
      <c r="R198" s="87"/>
      <c r="S198" s="87"/>
      <c r="T198" s="88"/>
      <c r="U198" s="34"/>
      <c r="V198" s="34"/>
      <c r="W198" s="34"/>
      <c r="X198" s="34"/>
      <c r="Y198" s="34"/>
      <c r="Z198" s="34"/>
      <c r="AA198" s="34"/>
      <c r="AB198" s="34"/>
      <c r="AC198" s="34"/>
      <c r="AD198" s="34"/>
      <c r="AE198" s="34"/>
      <c r="AT198" s="13" t="s">
        <v>199</v>
      </c>
      <c r="AU198" s="13" t="s">
        <v>76</v>
      </c>
    </row>
    <row r="199" s="2" customFormat="1" ht="16.5" customHeight="1">
      <c r="A199" s="34"/>
      <c r="B199" s="35"/>
      <c r="C199" s="211" t="s">
        <v>335</v>
      </c>
      <c r="D199" s="211" t="s">
        <v>192</v>
      </c>
      <c r="E199" s="212" t="s">
        <v>336</v>
      </c>
      <c r="F199" s="213" t="s">
        <v>337</v>
      </c>
      <c r="G199" s="214" t="s">
        <v>209</v>
      </c>
      <c r="H199" s="215">
        <v>8</v>
      </c>
      <c r="I199" s="216"/>
      <c r="J199" s="217">
        <f>ROUND(I199*H199,2)</f>
        <v>0</v>
      </c>
      <c r="K199" s="218"/>
      <c r="L199" s="40"/>
      <c r="M199" s="219" t="s">
        <v>1</v>
      </c>
      <c r="N199" s="220" t="s">
        <v>41</v>
      </c>
      <c r="O199" s="87"/>
      <c r="P199" s="221">
        <f>O199*H199</f>
        <v>0</v>
      </c>
      <c r="Q199" s="221">
        <v>0</v>
      </c>
      <c r="R199" s="221">
        <f>Q199*H199</f>
        <v>0</v>
      </c>
      <c r="S199" s="221">
        <v>0</v>
      </c>
      <c r="T199" s="222">
        <f>S199*H199</f>
        <v>0</v>
      </c>
      <c r="U199" s="34"/>
      <c r="V199" s="34"/>
      <c r="W199" s="34"/>
      <c r="X199" s="34"/>
      <c r="Y199" s="34"/>
      <c r="Z199" s="34"/>
      <c r="AA199" s="34"/>
      <c r="AB199" s="34"/>
      <c r="AC199" s="34"/>
      <c r="AD199" s="34"/>
      <c r="AE199" s="34"/>
      <c r="AR199" s="223" t="s">
        <v>196</v>
      </c>
      <c r="AT199" s="223" t="s">
        <v>192</v>
      </c>
      <c r="AU199" s="223" t="s">
        <v>76</v>
      </c>
      <c r="AY199" s="13" t="s">
        <v>197</v>
      </c>
      <c r="BE199" s="224">
        <f>IF(N199="základní",J199,0)</f>
        <v>0</v>
      </c>
      <c r="BF199" s="224">
        <f>IF(N199="snížená",J199,0)</f>
        <v>0</v>
      </c>
      <c r="BG199" s="224">
        <f>IF(N199="zákl. přenesená",J199,0)</f>
        <v>0</v>
      </c>
      <c r="BH199" s="224">
        <f>IF(N199="sníž. přenesená",J199,0)</f>
        <v>0</v>
      </c>
      <c r="BI199" s="224">
        <f>IF(N199="nulová",J199,0)</f>
        <v>0</v>
      </c>
      <c r="BJ199" s="13" t="s">
        <v>83</v>
      </c>
      <c r="BK199" s="224">
        <f>ROUND(I199*H199,2)</f>
        <v>0</v>
      </c>
      <c r="BL199" s="13" t="s">
        <v>196</v>
      </c>
      <c r="BM199" s="223" t="s">
        <v>338</v>
      </c>
    </row>
    <row r="200" s="2" customFormat="1">
      <c r="A200" s="34"/>
      <c r="B200" s="35"/>
      <c r="C200" s="36"/>
      <c r="D200" s="225" t="s">
        <v>199</v>
      </c>
      <c r="E200" s="36"/>
      <c r="F200" s="226" t="s">
        <v>339</v>
      </c>
      <c r="G200" s="36"/>
      <c r="H200" s="36"/>
      <c r="I200" s="150"/>
      <c r="J200" s="36"/>
      <c r="K200" s="36"/>
      <c r="L200" s="40"/>
      <c r="M200" s="227"/>
      <c r="N200" s="228"/>
      <c r="O200" s="87"/>
      <c r="P200" s="87"/>
      <c r="Q200" s="87"/>
      <c r="R200" s="87"/>
      <c r="S200" s="87"/>
      <c r="T200" s="88"/>
      <c r="U200" s="34"/>
      <c r="V200" s="34"/>
      <c r="W200" s="34"/>
      <c r="X200" s="34"/>
      <c r="Y200" s="34"/>
      <c r="Z200" s="34"/>
      <c r="AA200" s="34"/>
      <c r="AB200" s="34"/>
      <c r="AC200" s="34"/>
      <c r="AD200" s="34"/>
      <c r="AE200" s="34"/>
      <c r="AT200" s="13" t="s">
        <v>199</v>
      </c>
      <c r="AU200" s="13" t="s">
        <v>76</v>
      </c>
    </row>
    <row r="201" s="2" customFormat="1">
      <c r="A201" s="34"/>
      <c r="B201" s="35"/>
      <c r="C201" s="36"/>
      <c r="D201" s="225" t="s">
        <v>340</v>
      </c>
      <c r="E201" s="36"/>
      <c r="F201" s="229" t="s">
        <v>341</v>
      </c>
      <c r="G201" s="36"/>
      <c r="H201" s="36"/>
      <c r="I201" s="150"/>
      <c r="J201" s="36"/>
      <c r="K201" s="36"/>
      <c r="L201" s="40"/>
      <c r="M201" s="227"/>
      <c r="N201" s="228"/>
      <c r="O201" s="87"/>
      <c r="P201" s="87"/>
      <c r="Q201" s="87"/>
      <c r="R201" s="87"/>
      <c r="S201" s="87"/>
      <c r="T201" s="88"/>
      <c r="U201" s="34"/>
      <c r="V201" s="34"/>
      <c r="W201" s="34"/>
      <c r="X201" s="34"/>
      <c r="Y201" s="34"/>
      <c r="Z201" s="34"/>
      <c r="AA201" s="34"/>
      <c r="AB201" s="34"/>
      <c r="AC201" s="34"/>
      <c r="AD201" s="34"/>
      <c r="AE201" s="34"/>
      <c r="AT201" s="13" t="s">
        <v>340</v>
      </c>
      <c r="AU201" s="13" t="s">
        <v>76</v>
      </c>
    </row>
    <row r="202" s="2" customFormat="1" ht="16.5" customHeight="1">
      <c r="A202" s="34"/>
      <c r="B202" s="35"/>
      <c r="C202" s="252" t="s">
        <v>342</v>
      </c>
      <c r="D202" s="252" t="s">
        <v>237</v>
      </c>
      <c r="E202" s="253" t="s">
        <v>343</v>
      </c>
      <c r="F202" s="254" t="s">
        <v>344</v>
      </c>
      <c r="G202" s="255" t="s">
        <v>345</v>
      </c>
      <c r="H202" s="256">
        <v>4</v>
      </c>
      <c r="I202" s="257"/>
      <c r="J202" s="258">
        <f>ROUND(I202*H202,2)</f>
        <v>0</v>
      </c>
      <c r="K202" s="259"/>
      <c r="L202" s="260"/>
      <c r="M202" s="261" t="s">
        <v>1</v>
      </c>
      <c r="N202" s="262" t="s">
        <v>41</v>
      </c>
      <c r="O202" s="87"/>
      <c r="P202" s="221">
        <f>O202*H202</f>
        <v>0</v>
      </c>
      <c r="Q202" s="221">
        <v>0.001</v>
      </c>
      <c r="R202" s="221">
        <f>Q202*H202</f>
        <v>0.0040000000000000001</v>
      </c>
      <c r="S202" s="221">
        <v>0</v>
      </c>
      <c r="T202" s="222">
        <f>S202*H202</f>
        <v>0</v>
      </c>
      <c r="U202" s="34"/>
      <c r="V202" s="34"/>
      <c r="W202" s="34"/>
      <c r="X202" s="34"/>
      <c r="Y202" s="34"/>
      <c r="Z202" s="34"/>
      <c r="AA202" s="34"/>
      <c r="AB202" s="34"/>
      <c r="AC202" s="34"/>
      <c r="AD202" s="34"/>
      <c r="AE202" s="34"/>
      <c r="AR202" s="223" t="s">
        <v>243</v>
      </c>
      <c r="AT202" s="223" t="s">
        <v>237</v>
      </c>
      <c r="AU202" s="223" t="s">
        <v>76</v>
      </c>
      <c r="AY202" s="13" t="s">
        <v>197</v>
      </c>
      <c r="BE202" s="224">
        <f>IF(N202="základní",J202,0)</f>
        <v>0</v>
      </c>
      <c r="BF202" s="224">
        <f>IF(N202="snížená",J202,0)</f>
        <v>0</v>
      </c>
      <c r="BG202" s="224">
        <f>IF(N202="zákl. přenesená",J202,0)</f>
        <v>0</v>
      </c>
      <c r="BH202" s="224">
        <f>IF(N202="sníž. přenesená",J202,0)</f>
        <v>0</v>
      </c>
      <c r="BI202" s="224">
        <f>IF(N202="nulová",J202,0)</f>
        <v>0</v>
      </c>
      <c r="BJ202" s="13" t="s">
        <v>83</v>
      </c>
      <c r="BK202" s="224">
        <f>ROUND(I202*H202,2)</f>
        <v>0</v>
      </c>
      <c r="BL202" s="13" t="s">
        <v>196</v>
      </c>
      <c r="BM202" s="223" t="s">
        <v>346</v>
      </c>
    </row>
    <row r="203" s="2" customFormat="1">
      <c r="A203" s="34"/>
      <c r="B203" s="35"/>
      <c r="C203" s="36"/>
      <c r="D203" s="225" t="s">
        <v>199</v>
      </c>
      <c r="E203" s="36"/>
      <c r="F203" s="226" t="s">
        <v>344</v>
      </c>
      <c r="G203" s="36"/>
      <c r="H203" s="36"/>
      <c r="I203" s="150"/>
      <c r="J203" s="36"/>
      <c r="K203" s="36"/>
      <c r="L203" s="40"/>
      <c r="M203" s="227"/>
      <c r="N203" s="228"/>
      <c r="O203" s="87"/>
      <c r="P203" s="87"/>
      <c r="Q203" s="87"/>
      <c r="R203" s="87"/>
      <c r="S203" s="87"/>
      <c r="T203" s="88"/>
      <c r="U203" s="34"/>
      <c r="V203" s="34"/>
      <c r="W203" s="34"/>
      <c r="X203" s="34"/>
      <c r="Y203" s="34"/>
      <c r="Z203" s="34"/>
      <c r="AA203" s="34"/>
      <c r="AB203" s="34"/>
      <c r="AC203" s="34"/>
      <c r="AD203" s="34"/>
      <c r="AE203" s="34"/>
      <c r="AT203" s="13" t="s">
        <v>199</v>
      </c>
      <c r="AU203" s="13" t="s">
        <v>76</v>
      </c>
    </row>
    <row r="204" s="10" customFormat="1">
      <c r="A204" s="10"/>
      <c r="B204" s="230"/>
      <c r="C204" s="231"/>
      <c r="D204" s="225" t="s">
        <v>203</v>
      </c>
      <c r="E204" s="232" t="s">
        <v>1</v>
      </c>
      <c r="F204" s="233" t="s">
        <v>347</v>
      </c>
      <c r="G204" s="231"/>
      <c r="H204" s="234">
        <v>4</v>
      </c>
      <c r="I204" s="235"/>
      <c r="J204" s="231"/>
      <c r="K204" s="231"/>
      <c r="L204" s="236"/>
      <c r="M204" s="237"/>
      <c r="N204" s="238"/>
      <c r="O204" s="238"/>
      <c r="P204" s="238"/>
      <c r="Q204" s="238"/>
      <c r="R204" s="238"/>
      <c r="S204" s="238"/>
      <c r="T204" s="239"/>
      <c r="U204" s="10"/>
      <c r="V204" s="10"/>
      <c r="W204" s="10"/>
      <c r="X204" s="10"/>
      <c r="Y204" s="10"/>
      <c r="Z204" s="10"/>
      <c r="AA204" s="10"/>
      <c r="AB204" s="10"/>
      <c r="AC204" s="10"/>
      <c r="AD204" s="10"/>
      <c r="AE204" s="10"/>
      <c r="AT204" s="240" t="s">
        <v>203</v>
      </c>
      <c r="AU204" s="240" t="s">
        <v>76</v>
      </c>
      <c r="AV204" s="10" t="s">
        <v>85</v>
      </c>
      <c r="AW204" s="10" t="s">
        <v>32</v>
      </c>
      <c r="AX204" s="10" t="s">
        <v>83</v>
      </c>
      <c r="AY204" s="240" t="s">
        <v>197</v>
      </c>
    </row>
    <row r="205" s="2" customFormat="1" ht="16.5" customHeight="1">
      <c r="A205" s="34"/>
      <c r="B205" s="35"/>
      <c r="C205" s="252" t="s">
        <v>348</v>
      </c>
      <c r="D205" s="252" t="s">
        <v>237</v>
      </c>
      <c r="E205" s="253" t="s">
        <v>349</v>
      </c>
      <c r="F205" s="254" t="s">
        <v>350</v>
      </c>
      <c r="G205" s="255" t="s">
        <v>209</v>
      </c>
      <c r="H205" s="256">
        <v>32</v>
      </c>
      <c r="I205" s="257"/>
      <c r="J205" s="258">
        <f>ROUND(I205*H205,2)</f>
        <v>0</v>
      </c>
      <c r="K205" s="259"/>
      <c r="L205" s="260"/>
      <c r="M205" s="261" t="s">
        <v>1</v>
      </c>
      <c r="N205" s="262" t="s">
        <v>41</v>
      </c>
      <c r="O205" s="87"/>
      <c r="P205" s="221">
        <f>O205*H205</f>
        <v>0</v>
      </c>
      <c r="Q205" s="221">
        <v>0.00056999999999999998</v>
      </c>
      <c r="R205" s="221">
        <f>Q205*H205</f>
        <v>0.018239999999999999</v>
      </c>
      <c r="S205" s="221">
        <v>0</v>
      </c>
      <c r="T205" s="222">
        <f>S205*H205</f>
        <v>0</v>
      </c>
      <c r="U205" s="34"/>
      <c r="V205" s="34"/>
      <c r="W205" s="34"/>
      <c r="X205" s="34"/>
      <c r="Y205" s="34"/>
      <c r="Z205" s="34"/>
      <c r="AA205" s="34"/>
      <c r="AB205" s="34"/>
      <c r="AC205" s="34"/>
      <c r="AD205" s="34"/>
      <c r="AE205" s="34"/>
      <c r="AR205" s="223" t="s">
        <v>240</v>
      </c>
      <c r="AT205" s="223" t="s">
        <v>237</v>
      </c>
      <c r="AU205" s="223" t="s">
        <v>76</v>
      </c>
      <c r="AY205" s="13" t="s">
        <v>197</v>
      </c>
      <c r="BE205" s="224">
        <f>IF(N205="základní",J205,0)</f>
        <v>0</v>
      </c>
      <c r="BF205" s="224">
        <f>IF(N205="snížená",J205,0)</f>
        <v>0</v>
      </c>
      <c r="BG205" s="224">
        <f>IF(N205="zákl. přenesená",J205,0)</f>
        <v>0</v>
      </c>
      <c r="BH205" s="224">
        <f>IF(N205="sníž. přenesená",J205,0)</f>
        <v>0</v>
      </c>
      <c r="BI205" s="224">
        <f>IF(N205="nulová",J205,0)</f>
        <v>0</v>
      </c>
      <c r="BJ205" s="13" t="s">
        <v>83</v>
      </c>
      <c r="BK205" s="224">
        <f>ROUND(I205*H205,2)</f>
        <v>0</v>
      </c>
      <c r="BL205" s="13" t="s">
        <v>240</v>
      </c>
      <c r="BM205" s="223" t="s">
        <v>351</v>
      </c>
    </row>
    <row r="206" s="2" customFormat="1">
      <c r="A206" s="34"/>
      <c r="B206" s="35"/>
      <c r="C206" s="36"/>
      <c r="D206" s="225" t="s">
        <v>199</v>
      </c>
      <c r="E206" s="36"/>
      <c r="F206" s="226" t="s">
        <v>350</v>
      </c>
      <c r="G206" s="36"/>
      <c r="H206" s="36"/>
      <c r="I206" s="150"/>
      <c r="J206" s="36"/>
      <c r="K206" s="36"/>
      <c r="L206" s="40"/>
      <c r="M206" s="227"/>
      <c r="N206" s="228"/>
      <c r="O206" s="87"/>
      <c r="P206" s="87"/>
      <c r="Q206" s="87"/>
      <c r="R206" s="87"/>
      <c r="S206" s="87"/>
      <c r="T206" s="88"/>
      <c r="U206" s="34"/>
      <c r="V206" s="34"/>
      <c r="W206" s="34"/>
      <c r="X206" s="34"/>
      <c r="Y206" s="34"/>
      <c r="Z206" s="34"/>
      <c r="AA206" s="34"/>
      <c r="AB206" s="34"/>
      <c r="AC206" s="34"/>
      <c r="AD206" s="34"/>
      <c r="AE206" s="34"/>
      <c r="AT206" s="13" t="s">
        <v>199</v>
      </c>
      <c r="AU206" s="13" t="s">
        <v>76</v>
      </c>
    </row>
    <row r="207" s="10" customFormat="1">
      <c r="A207" s="10"/>
      <c r="B207" s="230"/>
      <c r="C207" s="231"/>
      <c r="D207" s="225" t="s">
        <v>203</v>
      </c>
      <c r="E207" s="232" t="s">
        <v>1</v>
      </c>
      <c r="F207" s="233" t="s">
        <v>352</v>
      </c>
      <c r="G207" s="231"/>
      <c r="H207" s="234">
        <v>32</v>
      </c>
      <c r="I207" s="235"/>
      <c r="J207" s="231"/>
      <c r="K207" s="231"/>
      <c r="L207" s="236"/>
      <c r="M207" s="237"/>
      <c r="N207" s="238"/>
      <c r="O207" s="238"/>
      <c r="P207" s="238"/>
      <c r="Q207" s="238"/>
      <c r="R207" s="238"/>
      <c r="S207" s="238"/>
      <c r="T207" s="239"/>
      <c r="U207" s="10"/>
      <c r="V207" s="10"/>
      <c r="W207" s="10"/>
      <c r="X207" s="10"/>
      <c r="Y207" s="10"/>
      <c r="Z207" s="10"/>
      <c r="AA207" s="10"/>
      <c r="AB207" s="10"/>
      <c r="AC207" s="10"/>
      <c r="AD207" s="10"/>
      <c r="AE207" s="10"/>
      <c r="AT207" s="240" t="s">
        <v>203</v>
      </c>
      <c r="AU207" s="240" t="s">
        <v>76</v>
      </c>
      <c r="AV207" s="10" t="s">
        <v>85</v>
      </c>
      <c r="AW207" s="10" t="s">
        <v>32</v>
      </c>
      <c r="AX207" s="10" t="s">
        <v>83</v>
      </c>
      <c r="AY207" s="240" t="s">
        <v>197</v>
      </c>
    </row>
    <row r="208" s="2" customFormat="1" ht="16.5" customHeight="1">
      <c r="A208" s="34"/>
      <c r="B208" s="35"/>
      <c r="C208" s="211" t="s">
        <v>353</v>
      </c>
      <c r="D208" s="211" t="s">
        <v>192</v>
      </c>
      <c r="E208" s="212" t="s">
        <v>354</v>
      </c>
      <c r="F208" s="213" t="s">
        <v>355</v>
      </c>
      <c r="G208" s="214" t="s">
        <v>209</v>
      </c>
      <c r="H208" s="215">
        <v>4</v>
      </c>
      <c r="I208" s="216"/>
      <c r="J208" s="217">
        <f>ROUND(I208*H208,2)</f>
        <v>0</v>
      </c>
      <c r="K208" s="218"/>
      <c r="L208" s="40"/>
      <c r="M208" s="219" t="s">
        <v>1</v>
      </c>
      <c r="N208" s="220" t="s">
        <v>41</v>
      </c>
      <c r="O208" s="87"/>
      <c r="P208" s="221">
        <f>O208*H208</f>
        <v>0</v>
      </c>
      <c r="Q208" s="221">
        <v>0</v>
      </c>
      <c r="R208" s="221">
        <f>Q208*H208</f>
        <v>0</v>
      </c>
      <c r="S208" s="221">
        <v>0</v>
      </c>
      <c r="T208" s="222">
        <f>S208*H208</f>
        <v>0</v>
      </c>
      <c r="U208" s="34"/>
      <c r="V208" s="34"/>
      <c r="W208" s="34"/>
      <c r="X208" s="34"/>
      <c r="Y208" s="34"/>
      <c r="Z208" s="34"/>
      <c r="AA208" s="34"/>
      <c r="AB208" s="34"/>
      <c r="AC208" s="34"/>
      <c r="AD208" s="34"/>
      <c r="AE208" s="34"/>
      <c r="AR208" s="223" t="s">
        <v>196</v>
      </c>
      <c r="AT208" s="223" t="s">
        <v>192</v>
      </c>
      <c r="AU208" s="223" t="s">
        <v>76</v>
      </c>
      <c r="AY208" s="13" t="s">
        <v>197</v>
      </c>
      <c r="BE208" s="224">
        <f>IF(N208="základní",J208,0)</f>
        <v>0</v>
      </c>
      <c r="BF208" s="224">
        <f>IF(N208="snížená",J208,0)</f>
        <v>0</v>
      </c>
      <c r="BG208" s="224">
        <f>IF(N208="zákl. přenesená",J208,0)</f>
        <v>0</v>
      </c>
      <c r="BH208" s="224">
        <f>IF(N208="sníž. přenesená",J208,0)</f>
        <v>0</v>
      </c>
      <c r="BI208" s="224">
        <f>IF(N208="nulová",J208,0)</f>
        <v>0</v>
      </c>
      <c r="BJ208" s="13" t="s">
        <v>83</v>
      </c>
      <c r="BK208" s="224">
        <f>ROUND(I208*H208,2)</f>
        <v>0</v>
      </c>
      <c r="BL208" s="13" t="s">
        <v>196</v>
      </c>
      <c r="BM208" s="223" t="s">
        <v>356</v>
      </c>
    </row>
    <row r="209" s="2" customFormat="1">
      <c r="A209" s="34"/>
      <c r="B209" s="35"/>
      <c r="C209" s="36"/>
      <c r="D209" s="225" t="s">
        <v>199</v>
      </c>
      <c r="E209" s="36"/>
      <c r="F209" s="226" t="s">
        <v>357</v>
      </c>
      <c r="G209" s="36"/>
      <c r="H209" s="36"/>
      <c r="I209" s="150"/>
      <c r="J209" s="36"/>
      <c r="K209" s="36"/>
      <c r="L209" s="40"/>
      <c r="M209" s="227"/>
      <c r="N209" s="228"/>
      <c r="O209" s="87"/>
      <c r="P209" s="87"/>
      <c r="Q209" s="87"/>
      <c r="R209" s="87"/>
      <c r="S209" s="87"/>
      <c r="T209" s="88"/>
      <c r="U209" s="34"/>
      <c r="V209" s="34"/>
      <c r="W209" s="34"/>
      <c r="X209" s="34"/>
      <c r="Y209" s="34"/>
      <c r="Z209" s="34"/>
      <c r="AA209" s="34"/>
      <c r="AB209" s="34"/>
      <c r="AC209" s="34"/>
      <c r="AD209" s="34"/>
      <c r="AE209" s="34"/>
      <c r="AT209" s="13" t="s">
        <v>199</v>
      </c>
      <c r="AU209" s="13" t="s">
        <v>76</v>
      </c>
    </row>
    <row r="210" s="2" customFormat="1" ht="16.5" customHeight="1">
      <c r="A210" s="34"/>
      <c r="B210" s="35"/>
      <c r="C210" s="211" t="s">
        <v>358</v>
      </c>
      <c r="D210" s="211" t="s">
        <v>192</v>
      </c>
      <c r="E210" s="212" t="s">
        <v>359</v>
      </c>
      <c r="F210" s="213" t="s">
        <v>360</v>
      </c>
      <c r="G210" s="214" t="s">
        <v>361</v>
      </c>
      <c r="H210" s="215">
        <v>20</v>
      </c>
      <c r="I210" s="216"/>
      <c r="J210" s="217">
        <f>ROUND(I210*H210,2)</f>
        <v>0</v>
      </c>
      <c r="K210" s="218"/>
      <c r="L210" s="40"/>
      <c r="M210" s="219" t="s">
        <v>1</v>
      </c>
      <c r="N210" s="220" t="s">
        <v>41</v>
      </c>
      <c r="O210" s="87"/>
      <c r="P210" s="221">
        <f>O210*H210</f>
        <v>0</v>
      </c>
      <c r="Q210" s="221">
        <v>0</v>
      </c>
      <c r="R210" s="221">
        <f>Q210*H210</f>
        <v>0</v>
      </c>
      <c r="S210" s="221">
        <v>0</v>
      </c>
      <c r="T210" s="222">
        <f>S210*H210</f>
        <v>0</v>
      </c>
      <c r="U210" s="34"/>
      <c r="V210" s="34"/>
      <c r="W210" s="34"/>
      <c r="X210" s="34"/>
      <c r="Y210" s="34"/>
      <c r="Z210" s="34"/>
      <c r="AA210" s="34"/>
      <c r="AB210" s="34"/>
      <c r="AC210" s="34"/>
      <c r="AD210" s="34"/>
      <c r="AE210" s="34"/>
      <c r="AR210" s="223" t="s">
        <v>196</v>
      </c>
      <c r="AT210" s="223" t="s">
        <v>192</v>
      </c>
      <c r="AU210" s="223" t="s">
        <v>76</v>
      </c>
      <c r="AY210" s="13" t="s">
        <v>197</v>
      </c>
      <c r="BE210" s="224">
        <f>IF(N210="základní",J210,0)</f>
        <v>0</v>
      </c>
      <c r="BF210" s="224">
        <f>IF(N210="snížená",J210,0)</f>
        <v>0</v>
      </c>
      <c r="BG210" s="224">
        <f>IF(N210="zákl. přenesená",J210,0)</f>
        <v>0</v>
      </c>
      <c r="BH210" s="224">
        <f>IF(N210="sníž. přenesená",J210,0)</f>
        <v>0</v>
      </c>
      <c r="BI210" s="224">
        <f>IF(N210="nulová",J210,0)</f>
        <v>0</v>
      </c>
      <c r="BJ210" s="13" t="s">
        <v>83</v>
      </c>
      <c r="BK210" s="224">
        <f>ROUND(I210*H210,2)</f>
        <v>0</v>
      </c>
      <c r="BL210" s="13" t="s">
        <v>196</v>
      </c>
      <c r="BM210" s="223" t="s">
        <v>362</v>
      </c>
    </row>
    <row r="211" s="2" customFormat="1">
      <c r="A211" s="34"/>
      <c r="B211" s="35"/>
      <c r="C211" s="36"/>
      <c r="D211" s="225" t="s">
        <v>199</v>
      </c>
      <c r="E211" s="36"/>
      <c r="F211" s="226" t="s">
        <v>363</v>
      </c>
      <c r="G211" s="36"/>
      <c r="H211" s="36"/>
      <c r="I211" s="150"/>
      <c r="J211" s="36"/>
      <c r="K211" s="36"/>
      <c r="L211" s="40"/>
      <c r="M211" s="227"/>
      <c r="N211" s="228"/>
      <c r="O211" s="87"/>
      <c r="P211" s="87"/>
      <c r="Q211" s="87"/>
      <c r="R211" s="87"/>
      <c r="S211" s="87"/>
      <c r="T211" s="88"/>
      <c r="U211" s="34"/>
      <c r="V211" s="34"/>
      <c r="W211" s="34"/>
      <c r="X211" s="34"/>
      <c r="Y211" s="34"/>
      <c r="Z211" s="34"/>
      <c r="AA211" s="34"/>
      <c r="AB211" s="34"/>
      <c r="AC211" s="34"/>
      <c r="AD211" s="34"/>
      <c r="AE211" s="34"/>
      <c r="AT211" s="13" t="s">
        <v>199</v>
      </c>
      <c r="AU211" s="13" t="s">
        <v>76</v>
      </c>
    </row>
    <row r="212" s="2" customFormat="1" ht="16.5" customHeight="1">
      <c r="A212" s="34"/>
      <c r="B212" s="35"/>
      <c r="C212" s="211" t="s">
        <v>364</v>
      </c>
      <c r="D212" s="211" t="s">
        <v>192</v>
      </c>
      <c r="E212" s="212" t="s">
        <v>365</v>
      </c>
      <c r="F212" s="213" t="s">
        <v>366</v>
      </c>
      <c r="G212" s="214" t="s">
        <v>361</v>
      </c>
      <c r="H212" s="215">
        <v>12</v>
      </c>
      <c r="I212" s="216"/>
      <c r="J212" s="217">
        <f>ROUND(I212*H212,2)</f>
        <v>0</v>
      </c>
      <c r="K212" s="218"/>
      <c r="L212" s="40"/>
      <c r="M212" s="219" t="s">
        <v>1</v>
      </c>
      <c r="N212" s="220" t="s">
        <v>41</v>
      </c>
      <c r="O212" s="87"/>
      <c r="P212" s="221">
        <f>O212*H212</f>
        <v>0</v>
      </c>
      <c r="Q212" s="221">
        <v>0</v>
      </c>
      <c r="R212" s="221">
        <f>Q212*H212</f>
        <v>0</v>
      </c>
      <c r="S212" s="221">
        <v>0</v>
      </c>
      <c r="T212" s="222">
        <f>S212*H212</f>
        <v>0</v>
      </c>
      <c r="U212" s="34"/>
      <c r="V212" s="34"/>
      <c r="W212" s="34"/>
      <c r="X212" s="34"/>
      <c r="Y212" s="34"/>
      <c r="Z212" s="34"/>
      <c r="AA212" s="34"/>
      <c r="AB212" s="34"/>
      <c r="AC212" s="34"/>
      <c r="AD212" s="34"/>
      <c r="AE212" s="34"/>
      <c r="AR212" s="223" t="s">
        <v>196</v>
      </c>
      <c r="AT212" s="223" t="s">
        <v>192</v>
      </c>
      <c r="AU212" s="223" t="s">
        <v>76</v>
      </c>
      <c r="AY212" s="13" t="s">
        <v>197</v>
      </c>
      <c r="BE212" s="224">
        <f>IF(N212="základní",J212,0)</f>
        <v>0</v>
      </c>
      <c r="BF212" s="224">
        <f>IF(N212="snížená",J212,0)</f>
        <v>0</v>
      </c>
      <c r="BG212" s="224">
        <f>IF(N212="zákl. přenesená",J212,0)</f>
        <v>0</v>
      </c>
      <c r="BH212" s="224">
        <f>IF(N212="sníž. přenesená",J212,0)</f>
        <v>0</v>
      </c>
      <c r="BI212" s="224">
        <f>IF(N212="nulová",J212,0)</f>
        <v>0</v>
      </c>
      <c r="BJ212" s="13" t="s">
        <v>83</v>
      </c>
      <c r="BK212" s="224">
        <f>ROUND(I212*H212,2)</f>
        <v>0</v>
      </c>
      <c r="BL212" s="13" t="s">
        <v>196</v>
      </c>
      <c r="BM212" s="223" t="s">
        <v>367</v>
      </c>
    </row>
    <row r="213" s="2" customFormat="1">
      <c r="A213" s="34"/>
      <c r="B213" s="35"/>
      <c r="C213" s="36"/>
      <c r="D213" s="225" t="s">
        <v>199</v>
      </c>
      <c r="E213" s="36"/>
      <c r="F213" s="226" t="s">
        <v>368</v>
      </c>
      <c r="G213" s="36"/>
      <c r="H213" s="36"/>
      <c r="I213" s="150"/>
      <c r="J213" s="36"/>
      <c r="K213" s="36"/>
      <c r="L213" s="40"/>
      <c r="M213" s="227"/>
      <c r="N213" s="228"/>
      <c r="O213" s="87"/>
      <c r="P213" s="87"/>
      <c r="Q213" s="87"/>
      <c r="R213" s="87"/>
      <c r="S213" s="87"/>
      <c r="T213" s="88"/>
      <c r="U213" s="34"/>
      <c r="V213" s="34"/>
      <c r="W213" s="34"/>
      <c r="X213" s="34"/>
      <c r="Y213" s="34"/>
      <c r="Z213" s="34"/>
      <c r="AA213" s="34"/>
      <c r="AB213" s="34"/>
      <c r="AC213" s="34"/>
      <c r="AD213" s="34"/>
      <c r="AE213" s="34"/>
      <c r="AT213" s="13" t="s">
        <v>199</v>
      </c>
      <c r="AU213" s="13" t="s">
        <v>76</v>
      </c>
    </row>
    <row r="214" s="2" customFormat="1" ht="16.5" customHeight="1">
      <c r="A214" s="34"/>
      <c r="B214" s="35"/>
      <c r="C214" s="211" t="s">
        <v>369</v>
      </c>
      <c r="D214" s="211" t="s">
        <v>192</v>
      </c>
      <c r="E214" s="212" t="s">
        <v>370</v>
      </c>
      <c r="F214" s="213" t="s">
        <v>371</v>
      </c>
      <c r="G214" s="214" t="s">
        <v>195</v>
      </c>
      <c r="H214" s="215">
        <v>66.459999999999994</v>
      </c>
      <c r="I214" s="216"/>
      <c r="J214" s="217">
        <f>ROUND(I214*H214,2)</f>
        <v>0</v>
      </c>
      <c r="K214" s="218"/>
      <c r="L214" s="40"/>
      <c r="M214" s="219" t="s">
        <v>1</v>
      </c>
      <c r="N214" s="220" t="s">
        <v>41</v>
      </c>
      <c r="O214" s="87"/>
      <c r="P214" s="221">
        <f>O214*H214</f>
        <v>0</v>
      </c>
      <c r="Q214" s="221">
        <v>0</v>
      </c>
      <c r="R214" s="221">
        <f>Q214*H214</f>
        <v>0</v>
      </c>
      <c r="S214" s="221">
        <v>0</v>
      </c>
      <c r="T214" s="222">
        <f>S214*H214</f>
        <v>0</v>
      </c>
      <c r="U214" s="34"/>
      <c r="V214" s="34"/>
      <c r="W214" s="34"/>
      <c r="X214" s="34"/>
      <c r="Y214" s="34"/>
      <c r="Z214" s="34"/>
      <c r="AA214" s="34"/>
      <c r="AB214" s="34"/>
      <c r="AC214" s="34"/>
      <c r="AD214" s="34"/>
      <c r="AE214" s="34"/>
      <c r="AR214" s="223" t="s">
        <v>196</v>
      </c>
      <c r="AT214" s="223" t="s">
        <v>192</v>
      </c>
      <c r="AU214" s="223" t="s">
        <v>76</v>
      </c>
      <c r="AY214" s="13" t="s">
        <v>197</v>
      </c>
      <c r="BE214" s="224">
        <f>IF(N214="základní",J214,0)</f>
        <v>0</v>
      </c>
      <c r="BF214" s="224">
        <f>IF(N214="snížená",J214,0)</f>
        <v>0</v>
      </c>
      <c r="BG214" s="224">
        <f>IF(N214="zákl. přenesená",J214,0)</f>
        <v>0</v>
      </c>
      <c r="BH214" s="224">
        <f>IF(N214="sníž. přenesená",J214,0)</f>
        <v>0</v>
      </c>
      <c r="BI214" s="224">
        <f>IF(N214="nulová",J214,0)</f>
        <v>0</v>
      </c>
      <c r="BJ214" s="13" t="s">
        <v>83</v>
      </c>
      <c r="BK214" s="224">
        <f>ROUND(I214*H214,2)</f>
        <v>0</v>
      </c>
      <c r="BL214" s="13" t="s">
        <v>196</v>
      </c>
      <c r="BM214" s="223" t="s">
        <v>372</v>
      </c>
    </row>
    <row r="215" s="2" customFormat="1">
      <c r="A215" s="34"/>
      <c r="B215" s="35"/>
      <c r="C215" s="36"/>
      <c r="D215" s="225" t="s">
        <v>199</v>
      </c>
      <c r="E215" s="36"/>
      <c r="F215" s="226" t="s">
        <v>373</v>
      </c>
      <c r="G215" s="36"/>
      <c r="H215" s="36"/>
      <c r="I215" s="150"/>
      <c r="J215" s="36"/>
      <c r="K215" s="36"/>
      <c r="L215" s="40"/>
      <c r="M215" s="227"/>
      <c r="N215" s="228"/>
      <c r="O215" s="87"/>
      <c r="P215" s="87"/>
      <c r="Q215" s="87"/>
      <c r="R215" s="87"/>
      <c r="S215" s="87"/>
      <c r="T215" s="88"/>
      <c r="U215" s="34"/>
      <c r="V215" s="34"/>
      <c r="W215" s="34"/>
      <c r="X215" s="34"/>
      <c r="Y215" s="34"/>
      <c r="Z215" s="34"/>
      <c r="AA215" s="34"/>
      <c r="AB215" s="34"/>
      <c r="AC215" s="34"/>
      <c r="AD215" s="34"/>
      <c r="AE215" s="34"/>
      <c r="AT215" s="13" t="s">
        <v>199</v>
      </c>
      <c r="AU215" s="13" t="s">
        <v>76</v>
      </c>
    </row>
    <row r="216" s="2" customFormat="1">
      <c r="A216" s="34"/>
      <c r="B216" s="35"/>
      <c r="C216" s="36"/>
      <c r="D216" s="225" t="s">
        <v>201</v>
      </c>
      <c r="E216" s="36"/>
      <c r="F216" s="229" t="s">
        <v>374</v>
      </c>
      <c r="G216" s="36"/>
      <c r="H216" s="36"/>
      <c r="I216" s="150"/>
      <c r="J216" s="36"/>
      <c r="K216" s="36"/>
      <c r="L216" s="40"/>
      <c r="M216" s="227"/>
      <c r="N216" s="228"/>
      <c r="O216" s="87"/>
      <c r="P216" s="87"/>
      <c r="Q216" s="87"/>
      <c r="R216" s="87"/>
      <c r="S216" s="87"/>
      <c r="T216" s="88"/>
      <c r="U216" s="34"/>
      <c r="V216" s="34"/>
      <c r="W216" s="34"/>
      <c r="X216" s="34"/>
      <c r="Y216" s="34"/>
      <c r="Z216" s="34"/>
      <c r="AA216" s="34"/>
      <c r="AB216" s="34"/>
      <c r="AC216" s="34"/>
      <c r="AD216" s="34"/>
      <c r="AE216" s="34"/>
      <c r="AT216" s="13" t="s">
        <v>201</v>
      </c>
      <c r="AU216" s="13" t="s">
        <v>76</v>
      </c>
    </row>
    <row r="217" s="2" customFormat="1" ht="16.5" customHeight="1">
      <c r="A217" s="34"/>
      <c r="B217" s="35"/>
      <c r="C217" s="211" t="s">
        <v>375</v>
      </c>
      <c r="D217" s="211" t="s">
        <v>192</v>
      </c>
      <c r="E217" s="212" t="s">
        <v>376</v>
      </c>
      <c r="F217" s="213" t="s">
        <v>377</v>
      </c>
      <c r="G217" s="214" t="s">
        <v>195</v>
      </c>
      <c r="H217" s="215">
        <v>66.459999999999994</v>
      </c>
      <c r="I217" s="216"/>
      <c r="J217" s="217">
        <f>ROUND(I217*H217,2)</f>
        <v>0</v>
      </c>
      <c r="K217" s="218"/>
      <c r="L217" s="40"/>
      <c r="M217" s="219" t="s">
        <v>1</v>
      </c>
      <c r="N217" s="220" t="s">
        <v>41</v>
      </c>
      <c r="O217" s="87"/>
      <c r="P217" s="221">
        <f>O217*H217</f>
        <v>0</v>
      </c>
      <c r="Q217" s="221">
        <v>0</v>
      </c>
      <c r="R217" s="221">
        <f>Q217*H217</f>
        <v>0</v>
      </c>
      <c r="S217" s="221">
        <v>0</v>
      </c>
      <c r="T217" s="222">
        <f>S217*H217</f>
        <v>0</v>
      </c>
      <c r="U217" s="34"/>
      <c r="V217" s="34"/>
      <c r="W217" s="34"/>
      <c r="X217" s="34"/>
      <c r="Y217" s="34"/>
      <c r="Z217" s="34"/>
      <c r="AA217" s="34"/>
      <c r="AB217" s="34"/>
      <c r="AC217" s="34"/>
      <c r="AD217" s="34"/>
      <c r="AE217" s="34"/>
      <c r="AR217" s="223" t="s">
        <v>196</v>
      </c>
      <c r="AT217" s="223" t="s">
        <v>192</v>
      </c>
      <c r="AU217" s="223" t="s">
        <v>76</v>
      </c>
      <c r="AY217" s="13" t="s">
        <v>197</v>
      </c>
      <c r="BE217" s="224">
        <f>IF(N217="základní",J217,0)</f>
        <v>0</v>
      </c>
      <c r="BF217" s="224">
        <f>IF(N217="snížená",J217,0)</f>
        <v>0</v>
      </c>
      <c r="BG217" s="224">
        <f>IF(N217="zákl. přenesená",J217,0)</f>
        <v>0</v>
      </c>
      <c r="BH217" s="224">
        <f>IF(N217="sníž. přenesená",J217,0)</f>
        <v>0</v>
      </c>
      <c r="BI217" s="224">
        <f>IF(N217="nulová",J217,0)</f>
        <v>0</v>
      </c>
      <c r="BJ217" s="13" t="s">
        <v>83</v>
      </c>
      <c r="BK217" s="224">
        <f>ROUND(I217*H217,2)</f>
        <v>0</v>
      </c>
      <c r="BL217" s="13" t="s">
        <v>196</v>
      </c>
      <c r="BM217" s="223" t="s">
        <v>378</v>
      </c>
    </row>
    <row r="218" s="2" customFormat="1">
      <c r="A218" s="34"/>
      <c r="B218" s="35"/>
      <c r="C218" s="36"/>
      <c r="D218" s="225" t="s">
        <v>199</v>
      </c>
      <c r="E218" s="36"/>
      <c r="F218" s="226" t="s">
        <v>379</v>
      </c>
      <c r="G218" s="36"/>
      <c r="H218" s="36"/>
      <c r="I218" s="150"/>
      <c r="J218" s="36"/>
      <c r="K218" s="36"/>
      <c r="L218" s="40"/>
      <c r="M218" s="227"/>
      <c r="N218" s="228"/>
      <c r="O218" s="87"/>
      <c r="P218" s="87"/>
      <c r="Q218" s="87"/>
      <c r="R218" s="87"/>
      <c r="S218" s="87"/>
      <c r="T218" s="88"/>
      <c r="U218" s="34"/>
      <c r="V218" s="34"/>
      <c r="W218" s="34"/>
      <c r="X218" s="34"/>
      <c r="Y218" s="34"/>
      <c r="Z218" s="34"/>
      <c r="AA218" s="34"/>
      <c r="AB218" s="34"/>
      <c r="AC218" s="34"/>
      <c r="AD218" s="34"/>
      <c r="AE218" s="34"/>
      <c r="AT218" s="13" t="s">
        <v>199</v>
      </c>
      <c r="AU218" s="13" t="s">
        <v>76</v>
      </c>
    </row>
    <row r="219" s="2" customFormat="1">
      <c r="A219" s="34"/>
      <c r="B219" s="35"/>
      <c r="C219" s="36"/>
      <c r="D219" s="225" t="s">
        <v>201</v>
      </c>
      <c r="E219" s="36"/>
      <c r="F219" s="229" t="s">
        <v>374</v>
      </c>
      <c r="G219" s="36"/>
      <c r="H219" s="36"/>
      <c r="I219" s="150"/>
      <c r="J219" s="36"/>
      <c r="K219" s="36"/>
      <c r="L219" s="40"/>
      <c r="M219" s="227"/>
      <c r="N219" s="228"/>
      <c r="O219" s="87"/>
      <c r="P219" s="87"/>
      <c r="Q219" s="87"/>
      <c r="R219" s="87"/>
      <c r="S219" s="87"/>
      <c r="T219" s="88"/>
      <c r="U219" s="34"/>
      <c r="V219" s="34"/>
      <c r="W219" s="34"/>
      <c r="X219" s="34"/>
      <c r="Y219" s="34"/>
      <c r="Z219" s="34"/>
      <c r="AA219" s="34"/>
      <c r="AB219" s="34"/>
      <c r="AC219" s="34"/>
      <c r="AD219" s="34"/>
      <c r="AE219" s="34"/>
      <c r="AT219" s="13" t="s">
        <v>201</v>
      </c>
      <c r="AU219" s="13" t="s">
        <v>76</v>
      </c>
    </row>
    <row r="220" s="2" customFormat="1" ht="16.5" customHeight="1">
      <c r="A220" s="34"/>
      <c r="B220" s="35"/>
      <c r="C220" s="211" t="s">
        <v>380</v>
      </c>
      <c r="D220" s="211" t="s">
        <v>192</v>
      </c>
      <c r="E220" s="212" t="s">
        <v>381</v>
      </c>
      <c r="F220" s="213" t="s">
        <v>382</v>
      </c>
      <c r="G220" s="214" t="s">
        <v>195</v>
      </c>
      <c r="H220" s="215">
        <v>124</v>
      </c>
      <c r="I220" s="216"/>
      <c r="J220" s="217">
        <f>ROUND(I220*H220,2)</f>
        <v>0</v>
      </c>
      <c r="K220" s="218"/>
      <c r="L220" s="40"/>
      <c r="M220" s="219" t="s">
        <v>1</v>
      </c>
      <c r="N220" s="220" t="s">
        <v>41</v>
      </c>
      <c r="O220" s="87"/>
      <c r="P220" s="221">
        <f>O220*H220</f>
        <v>0</v>
      </c>
      <c r="Q220" s="221">
        <v>0</v>
      </c>
      <c r="R220" s="221">
        <f>Q220*H220</f>
        <v>0</v>
      </c>
      <c r="S220" s="221">
        <v>0</v>
      </c>
      <c r="T220" s="222">
        <f>S220*H220</f>
        <v>0</v>
      </c>
      <c r="U220" s="34"/>
      <c r="V220" s="34"/>
      <c r="W220" s="34"/>
      <c r="X220" s="34"/>
      <c r="Y220" s="34"/>
      <c r="Z220" s="34"/>
      <c r="AA220" s="34"/>
      <c r="AB220" s="34"/>
      <c r="AC220" s="34"/>
      <c r="AD220" s="34"/>
      <c r="AE220" s="34"/>
      <c r="AR220" s="223" t="s">
        <v>196</v>
      </c>
      <c r="AT220" s="223" t="s">
        <v>192</v>
      </c>
      <c r="AU220" s="223" t="s">
        <v>76</v>
      </c>
      <c r="AY220" s="13" t="s">
        <v>197</v>
      </c>
      <c r="BE220" s="224">
        <f>IF(N220="základní",J220,0)</f>
        <v>0</v>
      </c>
      <c r="BF220" s="224">
        <f>IF(N220="snížená",J220,0)</f>
        <v>0</v>
      </c>
      <c r="BG220" s="224">
        <f>IF(N220="zákl. přenesená",J220,0)</f>
        <v>0</v>
      </c>
      <c r="BH220" s="224">
        <f>IF(N220="sníž. přenesená",J220,0)</f>
        <v>0</v>
      </c>
      <c r="BI220" s="224">
        <f>IF(N220="nulová",J220,0)</f>
        <v>0</v>
      </c>
      <c r="BJ220" s="13" t="s">
        <v>83</v>
      </c>
      <c r="BK220" s="224">
        <f>ROUND(I220*H220,2)</f>
        <v>0</v>
      </c>
      <c r="BL220" s="13" t="s">
        <v>196</v>
      </c>
      <c r="BM220" s="223" t="s">
        <v>383</v>
      </c>
    </row>
    <row r="221" s="2" customFormat="1">
      <c r="A221" s="34"/>
      <c r="B221" s="35"/>
      <c r="C221" s="36"/>
      <c r="D221" s="225" t="s">
        <v>199</v>
      </c>
      <c r="E221" s="36"/>
      <c r="F221" s="226" t="s">
        <v>384</v>
      </c>
      <c r="G221" s="36"/>
      <c r="H221" s="36"/>
      <c r="I221" s="150"/>
      <c r="J221" s="36"/>
      <c r="K221" s="36"/>
      <c r="L221" s="40"/>
      <c r="M221" s="227"/>
      <c r="N221" s="228"/>
      <c r="O221" s="87"/>
      <c r="P221" s="87"/>
      <c r="Q221" s="87"/>
      <c r="R221" s="87"/>
      <c r="S221" s="87"/>
      <c r="T221" s="88"/>
      <c r="U221" s="34"/>
      <c r="V221" s="34"/>
      <c r="W221" s="34"/>
      <c r="X221" s="34"/>
      <c r="Y221" s="34"/>
      <c r="Z221" s="34"/>
      <c r="AA221" s="34"/>
      <c r="AB221" s="34"/>
      <c r="AC221" s="34"/>
      <c r="AD221" s="34"/>
      <c r="AE221" s="34"/>
      <c r="AT221" s="13" t="s">
        <v>199</v>
      </c>
      <c r="AU221" s="13" t="s">
        <v>76</v>
      </c>
    </row>
    <row r="222" s="2" customFormat="1">
      <c r="A222" s="34"/>
      <c r="B222" s="35"/>
      <c r="C222" s="36"/>
      <c r="D222" s="225" t="s">
        <v>340</v>
      </c>
      <c r="E222" s="36"/>
      <c r="F222" s="229" t="s">
        <v>385</v>
      </c>
      <c r="G222" s="36"/>
      <c r="H222" s="36"/>
      <c r="I222" s="150"/>
      <c r="J222" s="36"/>
      <c r="K222" s="36"/>
      <c r="L222" s="40"/>
      <c r="M222" s="227"/>
      <c r="N222" s="228"/>
      <c r="O222" s="87"/>
      <c r="P222" s="87"/>
      <c r="Q222" s="87"/>
      <c r="R222" s="87"/>
      <c r="S222" s="87"/>
      <c r="T222" s="88"/>
      <c r="U222" s="34"/>
      <c r="V222" s="34"/>
      <c r="W222" s="34"/>
      <c r="X222" s="34"/>
      <c r="Y222" s="34"/>
      <c r="Z222" s="34"/>
      <c r="AA222" s="34"/>
      <c r="AB222" s="34"/>
      <c r="AC222" s="34"/>
      <c r="AD222" s="34"/>
      <c r="AE222" s="34"/>
      <c r="AT222" s="13" t="s">
        <v>340</v>
      </c>
      <c r="AU222" s="13" t="s">
        <v>76</v>
      </c>
    </row>
    <row r="223" s="2" customFormat="1" ht="16.5" customHeight="1">
      <c r="A223" s="34"/>
      <c r="B223" s="35"/>
      <c r="C223" s="211" t="s">
        <v>386</v>
      </c>
      <c r="D223" s="211" t="s">
        <v>192</v>
      </c>
      <c r="E223" s="212" t="s">
        <v>387</v>
      </c>
      <c r="F223" s="213" t="s">
        <v>388</v>
      </c>
      <c r="G223" s="214" t="s">
        <v>195</v>
      </c>
      <c r="H223" s="215">
        <v>124</v>
      </c>
      <c r="I223" s="216"/>
      <c r="J223" s="217">
        <f>ROUND(I223*H223,2)</f>
        <v>0</v>
      </c>
      <c r="K223" s="218"/>
      <c r="L223" s="40"/>
      <c r="M223" s="219" t="s">
        <v>1</v>
      </c>
      <c r="N223" s="220" t="s">
        <v>41</v>
      </c>
      <c r="O223" s="87"/>
      <c r="P223" s="221">
        <f>O223*H223</f>
        <v>0</v>
      </c>
      <c r="Q223" s="221">
        <v>0</v>
      </c>
      <c r="R223" s="221">
        <f>Q223*H223</f>
        <v>0</v>
      </c>
      <c r="S223" s="221">
        <v>0</v>
      </c>
      <c r="T223" s="222">
        <f>S223*H223</f>
        <v>0</v>
      </c>
      <c r="U223" s="34"/>
      <c r="V223" s="34"/>
      <c r="W223" s="34"/>
      <c r="X223" s="34"/>
      <c r="Y223" s="34"/>
      <c r="Z223" s="34"/>
      <c r="AA223" s="34"/>
      <c r="AB223" s="34"/>
      <c r="AC223" s="34"/>
      <c r="AD223" s="34"/>
      <c r="AE223" s="34"/>
      <c r="AR223" s="223" t="s">
        <v>196</v>
      </c>
      <c r="AT223" s="223" t="s">
        <v>192</v>
      </c>
      <c r="AU223" s="223" t="s">
        <v>76</v>
      </c>
      <c r="AY223" s="13" t="s">
        <v>197</v>
      </c>
      <c r="BE223" s="224">
        <f>IF(N223="základní",J223,0)</f>
        <v>0</v>
      </c>
      <c r="BF223" s="224">
        <f>IF(N223="snížená",J223,0)</f>
        <v>0</v>
      </c>
      <c r="BG223" s="224">
        <f>IF(N223="zákl. přenesená",J223,0)</f>
        <v>0</v>
      </c>
      <c r="BH223" s="224">
        <f>IF(N223="sníž. přenesená",J223,0)</f>
        <v>0</v>
      </c>
      <c r="BI223" s="224">
        <f>IF(N223="nulová",J223,0)</f>
        <v>0</v>
      </c>
      <c r="BJ223" s="13" t="s">
        <v>83</v>
      </c>
      <c r="BK223" s="224">
        <f>ROUND(I223*H223,2)</f>
        <v>0</v>
      </c>
      <c r="BL223" s="13" t="s">
        <v>196</v>
      </c>
      <c r="BM223" s="223" t="s">
        <v>389</v>
      </c>
    </row>
    <row r="224" s="2" customFormat="1">
      <c r="A224" s="34"/>
      <c r="B224" s="35"/>
      <c r="C224" s="36"/>
      <c r="D224" s="225" t="s">
        <v>199</v>
      </c>
      <c r="E224" s="36"/>
      <c r="F224" s="226" t="s">
        <v>390</v>
      </c>
      <c r="G224" s="36"/>
      <c r="H224" s="36"/>
      <c r="I224" s="150"/>
      <c r="J224" s="36"/>
      <c r="K224" s="36"/>
      <c r="L224" s="40"/>
      <c r="M224" s="227"/>
      <c r="N224" s="228"/>
      <c r="O224" s="87"/>
      <c r="P224" s="87"/>
      <c r="Q224" s="87"/>
      <c r="R224" s="87"/>
      <c r="S224" s="87"/>
      <c r="T224" s="88"/>
      <c r="U224" s="34"/>
      <c r="V224" s="34"/>
      <c r="W224" s="34"/>
      <c r="X224" s="34"/>
      <c r="Y224" s="34"/>
      <c r="Z224" s="34"/>
      <c r="AA224" s="34"/>
      <c r="AB224" s="34"/>
      <c r="AC224" s="34"/>
      <c r="AD224" s="34"/>
      <c r="AE224" s="34"/>
      <c r="AT224" s="13" t="s">
        <v>199</v>
      </c>
      <c r="AU224" s="13" t="s">
        <v>76</v>
      </c>
    </row>
    <row r="225" s="2" customFormat="1">
      <c r="A225" s="34"/>
      <c r="B225" s="35"/>
      <c r="C225" s="36"/>
      <c r="D225" s="225" t="s">
        <v>340</v>
      </c>
      <c r="E225" s="36"/>
      <c r="F225" s="229" t="s">
        <v>385</v>
      </c>
      <c r="G225" s="36"/>
      <c r="H225" s="36"/>
      <c r="I225" s="150"/>
      <c r="J225" s="36"/>
      <c r="K225" s="36"/>
      <c r="L225" s="40"/>
      <c r="M225" s="227"/>
      <c r="N225" s="228"/>
      <c r="O225" s="87"/>
      <c r="P225" s="87"/>
      <c r="Q225" s="87"/>
      <c r="R225" s="87"/>
      <c r="S225" s="87"/>
      <c r="T225" s="88"/>
      <c r="U225" s="34"/>
      <c r="V225" s="34"/>
      <c r="W225" s="34"/>
      <c r="X225" s="34"/>
      <c r="Y225" s="34"/>
      <c r="Z225" s="34"/>
      <c r="AA225" s="34"/>
      <c r="AB225" s="34"/>
      <c r="AC225" s="34"/>
      <c r="AD225" s="34"/>
      <c r="AE225" s="34"/>
      <c r="AT225" s="13" t="s">
        <v>340</v>
      </c>
      <c r="AU225" s="13" t="s">
        <v>76</v>
      </c>
    </row>
    <row r="226" s="2" customFormat="1" ht="16.5" customHeight="1">
      <c r="A226" s="34"/>
      <c r="B226" s="35"/>
      <c r="C226" s="211" t="s">
        <v>391</v>
      </c>
      <c r="D226" s="211" t="s">
        <v>192</v>
      </c>
      <c r="E226" s="212" t="s">
        <v>392</v>
      </c>
      <c r="F226" s="213" t="s">
        <v>393</v>
      </c>
      <c r="G226" s="214" t="s">
        <v>195</v>
      </c>
      <c r="H226" s="215">
        <v>148.40000000000001</v>
      </c>
      <c r="I226" s="216"/>
      <c r="J226" s="217">
        <f>ROUND(I226*H226,2)</f>
        <v>0</v>
      </c>
      <c r="K226" s="218"/>
      <c r="L226" s="40"/>
      <c r="M226" s="219" t="s">
        <v>1</v>
      </c>
      <c r="N226" s="220" t="s">
        <v>41</v>
      </c>
      <c r="O226" s="87"/>
      <c r="P226" s="221">
        <f>O226*H226</f>
        <v>0</v>
      </c>
      <c r="Q226" s="221">
        <v>0</v>
      </c>
      <c r="R226" s="221">
        <f>Q226*H226</f>
        <v>0</v>
      </c>
      <c r="S226" s="221">
        <v>0</v>
      </c>
      <c r="T226" s="222">
        <f>S226*H226</f>
        <v>0</v>
      </c>
      <c r="U226" s="34"/>
      <c r="V226" s="34"/>
      <c r="W226" s="34"/>
      <c r="X226" s="34"/>
      <c r="Y226" s="34"/>
      <c r="Z226" s="34"/>
      <c r="AA226" s="34"/>
      <c r="AB226" s="34"/>
      <c r="AC226" s="34"/>
      <c r="AD226" s="34"/>
      <c r="AE226" s="34"/>
      <c r="AR226" s="223" t="s">
        <v>196</v>
      </c>
      <c r="AT226" s="223" t="s">
        <v>192</v>
      </c>
      <c r="AU226" s="223" t="s">
        <v>76</v>
      </c>
      <c r="AY226" s="13" t="s">
        <v>197</v>
      </c>
      <c r="BE226" s="224">
        <f>IF(N226="základní",J226,0)</f>
        <v>0</v>
      </c>
      <c r="BF226" s="224">
        <f>IF(N226="snížená",J226,0)</f>
        <v>0</v>
      </c>
      <c r="BG226" s="224">
        <f>IF(N226="zákl. přenesená",J226,0)</f>
        <v>0</v>
      </c>
      <c r="BH226" s="224">
        <f>IF(N226="sníž. přenesená",J226,0)</f>
        <v>0</v>
      </c>
      <c r="BI226" s="224">
        <f>IF(N226="nulová",J226,0)</f>
        <v>0</v>
      </c>
      <c r="BJ226" s="13" t="s">
        <v>83</v>
      </c>
      <c r="BK226" s="224">
        <f>ROUND(I226*H226,2)</f>
        <v>0</v>
      </c>
      <c r="BL226" s="13" t="s">
        <v>196</v>
      </c>
      <c r="BM226" s="223" t="s">
        <v>394</v>
      </c>
    </row>
    <row r="227" s="2" customFormat="1">
      <c r="A227" s="34"/>
      <c r="B227" s="35"/>
      <c r="C227" s="36"/>
      <c r="D227" s="225" t="s">
        <v>199</v>
      </c>
      <c r="E227" s="36"/>
      <c r="F227" s="226" t="s">
        <v>395</v>
      </c>
      <c r="G227" s="36"/>
      <c r="H227" s="36"/>
      <c r="I227" s="150"/>
      <c r="J227" s="36"/>
      <c r="K227" s="36"/>
      <c r="L227" s="40"/>
      <c r="M227" s="227"/>
      <c r="N227" s="228"/>
      <c r="O227" s="87"/>
      <c r="P227" s="87"/>
      <c r="Q227" s="87"/>
      <c r="R227" s="87"/>
      <c r="S227" s="87"/>
      <c r="T227" s="88"/>
      <c r="U227" s="34"/>
      <c r="V227" s="34"/>
      <c r="W227" s="34"/>
      <c r="X227" s="34"/>
      <c r="Y227" s="34"/>
      <c r="Z227" s="34"/>
      <c r="AA227" s="34"/>
      <c r="AB227" s="34"/>
      <c r="AC227" s="34"/>
      <c r="AD227" s="34"/>
      <c r="AE227" s="34"/>
      <c r="AT227" s="13" t="s">
        <v>199</v>
      </c>
      <c r="AU227" s="13" t="s">
        <v>76</v>
      </c>
    </row>
    <row r="228" s="2" customFormat="1" ht="16.5" customHeight="1">
      <c r="A228" s="34"/>
      <c r="B228" s="35"/>
      <c r="C228" s="211" t="s">
        <v>396</v>
      </c>
      <c r="D228" s="211" t="s">
        <v>192</v>
      </c>
      <c r="E228" s="212" t="s">
        <v>397</v>
      </c>
      <c r="F228" s="213" t="s">
        <v>398</v>
      </c>
      <c r="G228" s="214" t="s">
        <v>209</v>
      </c>
      <c r="H228" s="215">
        <v>2</v>
      </c>
      <c r="I228" s="216"/>
      <c r="J228" s="217">
        <f>ROUND(I228*H228,2)</f>
        <v>0</v>
      </c>
      <c r="K228" s="218"/>
      <c r="L228" s="40"/>
      <c r="M228" s="219" t="s">
        <v>1</v>
      </c>
      <c r="N228" s="220" t="s">
        <v>41</v>
      </c>
      <c r="O228" s="87"/>
      <c r="P228" s="221">
        <f>O228*H228</f>
        <v>0</v>
      </c>
      <c r="Q228" s="221">
        <v>0</v>
      </c>
      <c r="R228" s="221">
        <f>Q228*H228</f>
        <v>0</v>
      </c>
      <c r="S228" s="221">
        <v>0</v>
      </c>
      <c r="T228" s="222">
        <f>S228*H228</f>
        <v>0</v>
      </c>
      <c r="U228" s="34"/>
      <c r="V228" s="34"/>
      <c r="W228" s="34"/>
      <c r="X228" s="34"/>
      <c r="Y228" s="34"/>
      <c r="Z228" s="34"/>
      <c r="AA228" s="34"/>
      <c r="AB228" s="34"/>
      <c r="AC228" s="34"/>
      <c r="AD228" s="34"/>
      <c r="AE228" s="34"/>
      <c r="AR228" s="223" t="s">
        <v>196</v>
      </c>
      <c r="AT228" s="223" t="s">
        <v>192</v>
      </c>
      <c r="AU228" s="223" t="s">
        <v>76</v>
      </c>
      <c r="AY228" s="13" t="s">
        <v>197</v>
      </c>
      <c r="BE228" s="224">
        <f>IF(N228="základní",J228,0)</f>
        <v>0</v>
      </c>
      <c r="BF228" s="224">
        <f>IF(N228="snížená",J228,0)</f>
        <v>0</v>
      </c>
      <c r="BG228" s="224">
        <f>IF(N228="zákl. přenesená",J228,0)</f>
        <v>0</v>
      </c>
      <c r="BH228" s="224">
        <f>IF(N228="sníž. přenesená",J228,0)</f>
        <v>0</v>
      </c>
      <c r="BI228" s="224">
        <f>IF(N228="nulová",J228,0)</f>
        <v>0</v>
      </c>
      <c r="BJ228" s="13" t="s">
        <v>83</v>
      </c>
      <c r="BK228" s="224">
        <f>ROUND(I228*H228,2)</f>
        <v>0</v>
      </c>
      <c r="BL228" s="13" t="s">
        <v>196</v>
      </c>
      <c r="BM228" s="223" t="s">
        <v>399</v>
      </c>
    </row>
    <row r="229" s="2" customFormat="1">
      <c r="A229" s="34"/>
      <c r="B229" s="35"/>
      <c r="C229" s="36"/>
      <c r="D229" s="225" t="s">
        <v>199</v>
      </c>
      <c r="E229" s="36"/>
      <c r="F229" s="226" t="s">
        <v>400</v>
      </c>
      <c r="G229" s="36"/>
      <c r="H229" s="36"/>
      <c r="I229" s="150"/>
      <c r="J229" s="36"/>
      <c r="K229" s="36"/>
      <c r="L229" s="40"/>
      <c r="M229" s="227"/>
      <c r="N229" s="228"/>
      <c r="O229" s="87"/>
      <c r="P229" s="87"/>
      <c r="Q229" s="87"/>
      <c r="R229" s="87"/>
      <c r="S229" s="87"/>
      <c r="T229" s="88"/>
      <c r="U229" s="34"/>
      <c r="V229" s="34"/>
      <c r="W229" s="34"/>
      <c r="X229" s="34"/>
      <c r="Y229" s="34"/>
      <c r="Z229" s="34"/>
      <c r="AA229" s="34"/>
      <c r="AB229" s="34"/>
      <c r="AC229" s="34"/>
      <c r="AD229" s="34"/>
      <c r="AE229" s="34"/>
      <c r="AT229" s="13" t="s">
        <v>199</v>
      </c>
      <c r="AU229" s="13" t="s">
        <v>76</v>
      </c>
    </row>
    <row r="230" s="2" customFormat="1">
      <c r="A230" s="34"/>
      <c r="B230" s="35"/>
      <c r="C230" s="36"/>
      <c r="D230" s="225" t="s">
        <v>201</v>
      </c>
      <c r="E230" s="36"/>
      <c r="F230" s="229" t="s">
        <v>315</v>
      </c>
      <c r="G230" s="36"/>
      <c r="H230" s="36"/>
      <c r="I230" s="150"/>
      <c r="J230" s="36"/>
      <c r="K230" s="36"/>
      <c r="L230" s="40"/>
      <c r="M230" s="227"/>
      <c r="N230" s="228"/>
      <c r="O230" s="87"/>
      <c r="P230" s="87"/>
      <c r="Q230" s="87"/>
      <c r="R230" s="87"/>
      <c r="S230" s="87"/>
      <c r="T230" s="88"/>
      <c r="U230" s="34"/>
      <c r="V230" s="34"/>
      <c r="W230" s="34"/>
      <c r="X230" s="34"/>
      <c r="Y230" s="34"/>
      <c r="Z230" s="34"/>
      <c r="AA230" s="34"/>
      <c r="AB230" s="34"/>
      <c r="AC230" s="34"/>
      <c r="AD230" s="34"/>
      <c r="AE230" s="34"/>
      <c r="AT230" s="13" t="s">
        <v>201</v>
      </c>
      <c r="AU230" s="13" t="s">
        <v>76</v>
      </c>
    </row>
    <row r="231" s="2" customFormat="1" ht="16.5" customHeight="1">
      <c r="A231" s="34"/>
      <c r="B231" s="35"/>
      <c r="C231" s="211" t="s">
        <v>401</v>
      </c>
      <c r="D231" s="211" t="s">
        <v>192</v>
      </c>
      <c r="E231" s="212" t="s">
        <v>402</v>
      </c>
      <c r="F231" s="213" t="s">
        <v>403</v>
      </c>
      <c r="G231" s="214" t="s">
        <v>209</v>
      </c>
      <c r="H231" s="215">
        <v>1</v>
      </c>
      <c r="I231" s="216"/>
      <c r="J231" s="217">
        <f>ROUND(I231*H231,2)</f>
        <v>0</v>
      </c>
      <c r="K231" s="218"/>
      <c r="L231" s="40"/>
      <c r="M231" s="219" t="s">
        <v>1</v>
      </c>
      <c r="N231" s="220" t="s">
        <v>41</v>
      </c>
      <c r="O231" s="87"/>
      <c r="P231" s="221">
        <f>O231*H231</f>
        <v>0</v>
      </c>
      <c r="Q231" s="221">
        <v>0</v>
      </c>
      <c r="R231" s="221">
        <f>Q231*H231</f>
        <v>0</v>
      </c>
      <c r="S231" s="221">
        <v>0</v>
      </c>
      <c r="T231" s="222">
        <f>S231*H231</f>
        <v>0</v>
      </c>
      <c r="U231" s="34"/>
      <c r="V231" s="34"/>
      <c r="W231" s="34"/>
      <c r="X231" s="34"/>
      <c r="Y231" s="34"/>
      <c r="Z231" s="34"/>
      <c r="AA231" s="34"/>
      <c r="AB231" s="34"/>
      <c r="AC231" s="34"/>
      <c r="AD231" s="34"/>
      <c r="AE231" s="34"/>
      <c r="AR231" s="223" t="s">
        <v>196</v>
      </c>
      <c r="AT231" s="223" t="s">
        <v>192</v>
      </c>
      <c r="AU231" s="223" t="s">
        <v>76</v>
      </c>
      <c r="AY231" s="13" t="s">
        <v>197</v>
      </c>
      <c r="BE231" s="224">
        <f>IF(N231="základní",J231,0)</f>
        <v>0</v>
      </c>
      <c r="BF231" s="224">
        <f>IF(N231="snížená",J231,0)</f>
        <v>0</v>
      </c>
      <c r="BG231" s="224">
        <f>IF(N231="zákl. přenesená",J231,0)</f>
        <v>0</v>
      </c>
      <c r="BH231" s="224">
        <f>IF(N231="sníž. přenesená",J231,0)</f>
        <v>0</v>
      </c>
      <c r="BI231" s="224">
        <f>IF(N231="nulová",J231,0)</f>
        <v>0</v>
      </c>
      <c r="BJ231" s="13" t="s">
        <v>83</v>
      </c>
      <c r="BK231" s="224">
        <f>ROUND(I231*H231,2)</f>
        <v>0</v>
      </c>
      <c r="BL231" s="13" t="s">
        <v>196</v>
      </c>
      <c r="BM231" s="223" t="s">
        <v>404</v>
      </c>
    </row>
    <row r="232" s="2" customFormat="1">
      <c r="A232" s="34"/>
      <c r="B232" s="35"/>
      <c r="C232" s="36"/>
      <c r="D232" s="225" t="s">
        <v>199</v>
      </c>
      <c r="E232" s="36"/>
      <c r="F232" s="226" t="s">
        <v>405</v>
      </c>
      <c r="G232" s="36"/>
      <c r="H232" s="36"/>
      <c r="I232" s="150"/>
      <c r="J232" s="36"/>
      <c r="K232" s="36"/>
      <c r="L232" s="40"/>
      <c r="M232" s="227"/>
      <c r="N232" s="228"/>
      <c r="O232" s="87"/>
      <c r="P232" s="87"/>
      <c r="Q232" s="87"/>
      <c r="R232" s="87"/>
      <c r="S232" s="87"/>
      <c r="T232" s="88"/>
      <c r="U232" s="34"/>
      <c r="V232" s="34"/>
      <c r="W232" s="34"/>
      <c r="X232" s="34"/>
      <c r="Y232" s="34"/>
      <c r="Z232" s="34"/>
      <c r="AA232" s="34"/>
      <c r="AB232" s="34"/>
      <c r="AC232" s="34"/>
      <c r="AD232" s="34"/>
      <c r="AE232" s="34"/>
      <c r="AT232" s="13" t="s">
        <v>199</v>
      </c>
      <c r="AU232" s="13" t="s">
        <v>76</v>
      </c>
    </row>
    <row r="233" s="2" customFormat="1">
      <c r="A233" s="34"/>
      <c r="B233" s="35"/>
      <c r="C233" s="36"/>
      <c r="D233" s="225" t="s">
        <v>201</v>
      </c>
      <c r="E233" s="36"/>
      <c r="F233" s="229" t="s">
        <v>315</v>
      </c>
      <c r="G233" s="36"/>
      <c r="H233" s="36"/>
      <c r="I233" s="150"/>
      <c r="J233" s="36"/>
      <c r="K233" s="36"/>
      <c r="L233" s="40"/>
      <c r="M233" s="227"/>
      <c r="N233" s="228"/>
      <c r="O233" s="87"/>
      <c r="P233" s="87"/>
      <c r="Q233" s="87"/>
      <c r="R233" s="87"/>
      <c r="S233" s="87"/>
      <c r="T233" s="88"/>
      <c r="U233" s="34"/>
      <c r="V233" s="34"/>
      <c r="W233" s="34"/>
      <c r="X233" s="34"/>
      <c r="Y233" s="34"/>
      <c r="Z233" s="34"/>
      <c r="AA233" s="34"/>
      <c r="AB233" s="34"/>
      <c r="AC233" s="34"/>
      <c r="AD233" s="34"/>
      <c r="AE233" s="34"/>
      <c r="AT233" s="13" t="s">
        <v>201</v>
      </c>
      <c r="AU233" s="13" t="s">
        <v>76</v>
      </c>
    </row>
    <row r="234" s="2" customFormat="1" ht="16.5" customHeight="1">
      <c r="A234" s="34"/>
      <c r="B234" s="35"/>
      <c r="C234" s="211" t="s">
        <v>406</v>
      </c>
      <c r="D234" s="211" t="s">
        <v>192</v>
      </c>
      <c r="E234" s="212" t="s">
        <v>407</v>
      </c>
      <c r="F234" s="213" t="s">
        <v>408</v>
      </c>
      <c r="G234" s="214" t="s">
        <v>209</v>
      </c>
      <c r="H234" s="215">
        <v>6</v>
      </c>
      <c r="I234" s="216"/>
      <c r="J234" s="217">
        <f>ROUND(I234*H234,2)</f>
        <v>0</v>
      </c>
      <c r="K234" s="218"/>
      <c r="L234" s="40"/>
      <c r="M234" s="219" t="s">
        <v>1</v>
      </c>
      <c r="N234" s="220" t="s">
        <v>41</v>
      </c>
      <c r="O234" s="87"/>
      <c r="P234" s="221">
        <f>O234*H234</f>
        <v>0</v>
      </c>
      <c r="Q234" s="221">
        <v>0</v>
      </c>
      <c r="R234" s="221">
        <f>Q234*H234</f>
        <v>0</v>
      </c>
      <c r="S234" s="221">
        <v>0</v>
      </c>
      <c r="T234" s="222">
        <f>S234*H234</f>
        <v>0</v>
      </c>
      <c r="U234" s="34"/>
      <c r="V234" s="34"/>
      <c r="W234" s="34"/>
      <c r="X234" s="34"/>
      <c r="Y234" s="34"/>
      <c r="Z234" s="34"/>
      <c r="AA234" s="34"/>
      <c r="AB234" s="34"/>
      <c r="AC234" s="34"/>
      <c r="AD234" s="34"/>
      <c r="AE234" s="34"/>
      <c r="AR234" s="223" t="s">
        <v>196</v>
      </c>
      <c r="AT234" s="223" t="s">
        <v>192</v>
      </c>
      <c r="AU234" s="223" t="s">
        <v>76</v>
      </c>
      <c r="AY234" s="13" t="s">
        <v>197</v>
      </c>
      <c r="BE234" s="224">
        <f>IF(N234="základní",J234,0)</f>
        <v>0</v>
      </c>
      <c r="BF234" s="224">
        <f>IF(N234="snížená",J234,0)</f>
        <v>0</v>
      </c>
      <c r="BG234" s="224">
        <f>IF(N234="zákl. přenesená",J234,0)</f>
        <v>0</v>
      </c>
      <c r="BH234" s="224">
        <f>IF(N234="sníž. přenesená",J234,0)</f>
        <v>0</v>
      </c>
      <c r="BI234" s="224">
        <f>IF(N234="nulová",J234,0)</f>
        <v>0</v>
      </c>
      <c r="BJ234" s="13" t="s">
        <v>83</v>
      </c>
      <c r="BK234" s="224">
        <f>ROUND(I234*H234,2)</f>
        <v>0</v>
      </c>
      <c r="BL234" s="13" t="s">
        <v>196</v>
      </c>
      <c r="BM234" s="223" t="s">
        <v>409</v>
      </c>
    </row>
    <row r="235" s="2" customFormat="1">
      <c r="A235" s="34"/>
      <c r="B235" s="35"/>
      <c r="C235" s="36"/>
      <c r="D235" s="225" t="s">
        <v>199</v>
      </c>
      <c r="E235" s="36"/>
      <c r="F235" s="226" t="s">
        <v>410</v>
      </c>
      <c r="G235" s="36"/>
      <c r="H235" s="36"/>
      <c r="I235" s="150"/>
      <c r="J235" s="36"/>
      <c r="K235" s="36"/>
      <c r="L235" s="40"/>
      <c r="M235" s="227"/>
      <c r="N235" s="228"/>
      <c r="O235" s="87"/>
      <c r="P235" s="87"/>
      <c r="Q235" s="87"/>
      <c r="R235" s="87"/>
      <c r="S235" s="87"/>
      <c r="T235" s="88"/>
      <c r="U235" s="34"/>
      <c r="V235" s="34"/>
      <c r="W235" s="34"/>
      <c r="X235" s="34"/>
      <c r="Y235" s="34"/>
      <c r="Z235" s="34"/>
      <c r="AA235" s="34"/>
      <c r="AB235" s="34"/>
      <c r="AC235" s="34"/>
      <c r="AD235" s="34"/>
      <c r="AE235" s="34"/>
      <c r="AT235" s="13" t="s">
        <v>199</v>
      </c>
      <c r="AU235" s="13" t="s">
        <v>76</v>
      </c>
    </row>
    <row r="236" s="2" customFormat="1" ht="16.5" customHeight="1">
      <c r="A236" s="34"/>
      <c r="B236" s="35"/>
      <c r="C236" s="211" t="s">
        <v>411</v>
      </c>
      <c r="D236" s="211" t="s">
        <v>192</v>
      </c>
      <c r="E236" s="212" t="s">
        <v>412</v>
      </c>
      <c r="F236" s="213" t="s">
        <v>413</v>
      </c>
      <c r="G236" s="214" t="s">
        <v>209</v>
      </c>
      <c r="H236" s="215">
        <v>4</v>
      </c>
      <c r="I236" s="216"/>
      <c r="J236" s="217">
        <f>ROUND(I236*H236,2)</f>
        <v>0</v>
      </c>
      <c r="K236" s="218"/>
      <c r="L236" s="40"/>
      <c r="M236" s="219" t="s">
        <v>1</v>
      </c>
      <c r="N236" s="220" t="s">
        <v>41</v>
      </c>
      <c r="O236" s="87"/>
      <c r="P236" s="221">
        <f>O236*H236</f>
        <v>0</v>
      </c>
      <c r="Q236" s="221">
        <v>0</v>
      </c>
      <c r="R236" s="221">
        <f>Q236*H236</f>
        <v>0</v>
      </c>
      <c r="S236" s="221">
        <v>0</v>
      </c>
      <c r="T236" s="222">
        <f>S236*H236</f>
        <v>0</v>
      </c>
      <c r="U236" s="34"/>
      <c r="V236" s="34"/>
      <c r="W236" s="34"/>
      <c r="X236" s="34"/>
      <c r="Y236" s="34"/>
      <c r="Z236" s="34"/>
      <c r="AA236" s="34"/>
      <c r="AB236" s="34"/>
      <c r="AC236" s="34"/>
      <c r="AD236" s="34"/>
      <c r="AE236" s="34"/>
      <c r="AR236" s="223" t="s">
        <v>196</v>
      </c>
      <c r="AT236" s="223" t="s">
        <v>192</v>
      </c>
      <c r="AU236" s="223" t="s">
        <v>76</v>
      </c>
      <c r="AY236" s="13" t="s">
        <v>197</v>
      </c>
      <c r="BE236" s="224">
        <f>IF(N236="základní",J236,0)</f>
        <v>0</v>
      </c>
      <c r="BF236" s="224">
        <f>IF(N236="snížená",J236,0)</f>
        <v>0</v>
      </c>
      <c r="BG236" s="224">
        <f>IF(N236="zákl. přenesená",J236,0)</f>
        <v>0</v>
      </c>
      <c r="BH236" s="224">
        <f>IF(N236="sníž. přenesená",J236,0)</f>
        <v>0</v>
      </c>
      <c r="BI236" s="224">
        <f>IF(N236="nulová",J236,0)</f>
        <v>0</v>
      </c>
      <c r="BJ236" s="13" t="s">
        <v>83</v>
      </c>
      <c r="BK236" s="224">
        <f>ROUND(I236*H236,2)</f>
        <v>0</v>
      </c>
      <c r="BL236" s="13" t="s">
        <v>196</v>
      </c>
      <c r="BM236" s="223" t="s">
        <v>414</v>
      </c>
    </row>
    <row r="237" s="2" customFormat="1">
      <c r="A237" s="34"/>
      <c r="B237" s="35"/>
      <c r="C237" s="36"/>
      <c r="D237" s="225" t="s">
        <v>199</v>
      </c>
      <c r="E237" s="36"/>
      <c r="F237" s="226" t="s">
        <v>415</v>
      </c>
      <c r="G237" s="36"/>
      <c r="H237" s="36"/>
      <c r="I237" s="150"/>
      <c r="J237" s="36"/>
      <c r="K237" s="36"/>
      <c r="L237" s="40"/>
      <c r="M237" s="227"/>
      <c r="N237" s="228"/>
      <c r="O237" s="87"/>
      <c r="P237" s="87"/>
      <c r="Q237" s="87"/>
      <c r="R237" s="87"/>
      <c r="S237" s="87"/>
      <c r="T237" s="88"/>
      <c r="U237" s="34"/>
      <c r="V237" s="34"/>
      <c r="W237" s="34"/>
      <c r="X237" s="34"/>
      <c r="Y237" s="34"/>
      <c r="Z237" s="34"/>
      <c r="AA237" s="34"/>
      <c r="AB237" s="34"/>
      <c r="AC237" s="34"/>
      <c r="AD237" s="34"/>
      <c r="AE237" s="34"/>
      <c r="AT237" s="13" t="s">
        <v>199</v>
      </c>
      <c r="AU237" s="13" t="s">
        <v>76</v>
      </c>
    </row>
    <row r="238" s="2" customFormat="1" ht="16.5" customHeight="1">
      <c r="A238" s="34"/>
      <c r="B238" s="35"/>
      <c r="C238" s="211" t="s">
        <v>416</v>
      </c>
      <c r="D238" s="211" t="s">
        <v>192</v>
      </c>
      <c r="E238" s="212" t="s">
        <v>417</v>
      </c>
      <c r="F238" s="213" t="s">
        <v>418</v>
      </c>
      <c r="G238" s="214" t="s">
        <v>209</v>
      </c>
      <c r="H238" s="215">
        <v>4</v>
      </c>
      <c r="I238" s="216"/>
      <c r="J238" s="217">
        <f>ROUND(I238*H238,2)</f>
        <v>0</v>
      </c>
      <c r="K238" s="218"/>
      <c r="L238" s="40"/>
      <c r="M238" s="219" t="s">
        <v>1</v>
      </c>
      <c r="N238" s="220" t="s">
        <v>41</v>
      </c>
      <c r="O238" s="87"/>
      <c r="P238" s="221">
        <f>O238*H238</f>
        <v>0</v>
      </c>
      <c r="Q238" s="221">
        <v>0</v>
      </c>
      <c r="R238" s="221">
        <f>Q238*H238</f>
        <v>0</v>
      </c>
      <c r="S238" s="221">
        <v>0</v>
      </c>
      <c r="T238" s="222">
        <f>S238*H238</f>
        <v>0</v>
      </c>
      <c r="U238" s="34"/>
      <c r="V238" s="34"/>
      <c r="W238" s="34"/>
      <c r="X238" s="34"/>
      <c r="Y238" s="34"/>
      <c r="Z238" s="34"/>
      <c r="AA238" s="34"/>
      <c r="AB238" s="34"/>
      <c r="AC238" s="34"/>
      <c r="AD238" s="34"/>
      <c r="AE238" s="34"/>
      <c r="AR238" s="223" t="s">
        <v>196</v>
      </c>
      <c r="AT238" s="223" t="s">
        <v>192</v>
      </c>
      <c r="AU238" s="223" t="s">
        <v>76</v>
      </c>
      <c r="AY238" s="13" t="s">
        <v>197</v>
      </c>
      <c r="BE238" s="224">
        <f>IF(N238="základní",J238,0)</f>
        <v>0</v>
      </c>
      <c r="BF238" s="224">
        <f>IF(N238="snížená",J238,0)</f>
        <v>0</v>
      </c>
      <c r="BG238" s="224">
        <f>IF(N238="zákl. přenesená",J238,0)</f>
        <v>0</v>
      </c>
      <c r="BH238" s="224">
        <f>IF(N238="sníž. přenesená",J238,0)</f>
        <v>0</v>
      </c>
      <c r="BI238" s="224">
        <f>IF(N238="nulová",J238,0)</f>
        <v>0</v>
      </c>
      <c r="BJ238" s="13" t="s">
        <v>83</v>
      </c>
      <c r="BK238" s="224">
        <f>ROUND(I238*H238,2)</f>
        <v>0</v>
      </c>
      <c r="BL238" s="13" t="s">
        <v>196</v>
      </c>
      <c r="BM238" s="223" t="s">
        <v>419</v>
      </c>
    </row>
    <row r="239" s="2" customFormat="1">
      <c r="A239" s="34"/>
      <c r="B239" s="35"/>
      <c r="C239" s="36"/>
      <c r="D239" s="225" t="s">
        <v>199</v>
      </c>
      <c r="E239" s="36"/>
      <c r="F239" s="226" t="s">
        <v>420</v>
      </c>
      <c r="G239" s="36"/>
      <c r="H239" s="36"/>
      <c r="I239" s="150"/>
      <c r="J239" s="36"/>
      <c r="K239" s="36"/>
      <c r="L239" s="40"/>
      <c r="M239" s="227"/>
      <c r="N239" s="228"/>
      <c r="O239" s="87"/>
      <c r="P239" s="87"/>
      <c r="Q239" s="87"/>
      <c r="R239" s="87"/>
      <c r="S239" s="87"/>
      <c r="T239" s="88"/>
      <c r="U239" s="34"/>
      <c r="V239" s="34"/>
      <c r="W239" s="34"/>
      <c r="X239" s="34"/>
      <c r="Y239" s="34"/>
      <c r="Z239" s="34"/>
      <c r="AA239" s="34"/>
      <c r="AB239" s="34"/>
      <c r="AC239" s="34"/>
      <c r="AD239" s="34"/>
      <c r="AE239" s="34"/>
      <c r="AT239" s="13" t="s">
        <v>199</v>
      </c>
      <c r="AU239" s="13" t="s">
        <v>76</v>
      </c>
    </row>
    <row r="240" s="2" customFormat="1" ht="16.5" customHeight="1">
      <c r="A240" s="34"/>
      <c r="B240" s="35"/>
      <c r="C240" s="211" t="s">
        <v>421</v>
      </c>
      <c r="D240" s="211" t="s">
        <v>192</v>
      </c>
      <c r="E240" s="212" t="s">
        <v>422</v>
      </c>
      <c r="F240" s="213" t="s">
        <v>423</v>
      </c>
      <c r="G240" s="214" t="s">
        <v>195</v>
      </c>
      <c r="H240" s="215">
        <v>67</v>
      </c>
      <c r="I240" s="216"/>
      <c r="J240" s="217">
        <f>ROUND(I240*H240,2)</f>
        <v>0</v>
      </c>
      <c r="K240" s="218"/>
      <c r="L240" s="40"/>
      <c r="M240" s="219" t="s">
        <v>1</v>
      </c>
      <c r="N240" s="220" t="s">
        <v>41</v>
      </c>
      <c r="O240" s="87"/>
      <c r="P240" s="221">
        <f>O240*H240</f>
        <v>0</v>
      </c>
      <c r="Q240" s="221">
        <v>0</v>
      </c>
      <c r="R240" s="221">
        <f>Q240*H240</f>
        <v>0</v>
      </c>
      <c r="S240" s="221">
        <v>0</v>
      </c>
      <c r="T240" s="222">
        <f>S240*H240</f>
        <v>0</v>
      </c>
      <c r="U240" s="34"/>
      <c r="V240" s="34"/>
      <c r="W240" s="34"/>
      <c r="X240" s="34"/>
      <c r="Y240" s="34"/>
      <c r="Z240" s="34"/>
      <c r="AA240" s="34"/>
      <c r="AB240" s="34"/>
      <c r="AC240" s="34"/>
      <c r="AD240" s="34"/>
      <c r="AE240" s="34"/>
      <c r="AR240" s="223" t="s">
        <v>196</v>
      </c>
      <c r="AT240" s="223" t="s">
        <v>192</v>
      </c>
      <c r="AU240" s="223" t="s">
        <v>76</v>
      </c>
      <c r="AY240" s="13" t="s">
        <v>197</v>
      </c>
      <c r="BE240" s="224">
        <f>IF(N240="základní",J240,0)</f>
        <v>0</v>
      </c>
      <c r="BF240" s="224">
        <f>IF(N240="snížená",J240,0)</f>
        <v>0</v>
      </c>
      <c r="BG240" s="224">
        <f>IF(N240="zákl. přenesená",J240,0)</f>
        <v>0</v>
      </c>
      <c r="BH240" s="224">
        <f>IF(N240="sníž. přenesená",J240,0)</f>
        <v>0</v>
      </c>
      <c r="BI240" s="224">
        <f>IF(N240="nulová",J240,0)</f>
        <v>0</v>
      </c>
      <c r="BJ240" s="13" t="s">
        <v>83</v>
      </c>
      <c r="BK240" s="224">
        <f>ROUND(I240*H240,2)</f>
        <v>0</v>
      </c>
      <c r="BL240" s="13" t="s">
        <v>196</v>
      </c>
      <c r="BM240" s="223" t="s">
        <v>424</v>
      </c>
    </row>
    <row r="241" s="2" customFormat="1">
      <c r="A241" s="34"/>
      <c r="B241" s="35"/>
      <c r="C241" s="36"/>
      <c r="D241" s="225" t="s">
        <v>199</v>
      </c>
      <c r="E241" s="36"/>
      <c r="F241" s="226" t="s">
        <v>425</v>
      </c>
      <c r="G241" s="36"/>
      <c r="H241" s="36"/>
      <c r="I241" s="150"/>
      <c r="J241" s="36"/>
      <c r="K241" s="36"/>
      <c r="L241" s="40"/>
      <c r="M241" s="227"/>
      <c r="N241" s="228"/>
      <c r="O241" s="87"/>
      <c r="P241" s="87"/>
      <c r="Q241" s="87"/>
      <c r="R241" s="87"/>
      <c r="S241" s="87"/>
      <c r="T241" s="88"/>
      <c r="U241" s="34"/>
      <c r="V241" s="34"/>
      <c r="W241" s="34"/>
      <c r="X241" s="34"/>
      <c r="Y241" s="34"/>
      <c r="Z241" s="34"/>
      <c r="AA241" s="34"/>
      <c r="AB241" s="34"/>
      <c r="AC241" s="34"/>
      <c r="AD241" s="34"/>
      <c r="AE241" s="34"/>
      <c r="AT241" s="13" t="s">
        <v>199</v>
      </c>
      <c r="AU241" s="13" t="s">
        <v>76</v>
      </c>
    </row>
    <row r="242" s="2" customFormat="1">
      <c r="A242" s="34"/>
      <c r="B242" s="35"/>
      <c r="C242" s="36"/>
      <c r="D242" s="225" t="s">
        <v>201</v>
      </c>
      <c r="E242" s="36"/>
      <c r="F242" s="229" t="s">
        <v>374</v>
      </c>
      <c r="G242" s="36"/>
      <c r="H242" s="36"/>
      <c r="I242" s="150"/>
      <c r="J242" s="36"/>
      <c r="K242" s="36"/>
      <c r="L242" s="40"/>
      <c r="M242" s="227"/>
      <c r="N242" s="228"/>
      <c r="O242" s="87"/>
      <c r="P242" s="87"/>
      <c r="Q242" s="87"/>
      <c r="R242" s="87"/>
      <c r="S242" s="87"/>
      <c r="T242" s="88"/>
      <c r="U242" s="34"/>
      <c r="V242" s="34"/>
      <c r="W242" s="34"/>
      <c r="X242" s="34"/>
      <c r="Y242" s="34"/>
      <c r="Z242" s="34"/>
      <c r="AA242" s="34"/>
      <c r="AB242" s="34"/>
      <c r="AC242" s="34"/>
      <c r="AD242" s="34"/>
      <c r="AE242" s="34"/>
      <c r="AT242" s="13" t="s">
        <v>201</v>
      </c>
      <c r="AU242" s="13" t="s">
        <v>76</v>
      </c>
    </row>
    <row r="243" s="2" customFormat="1" ht="16.5" customHeight="1">
      <c r="A243" s="34"/>
      <c r="B243" s="35"/>
      <c r="C243" s="211" t="s">
        <v>426</v>
      </c>
      <c r="D243" s="211" t="s">
        <v>192</v>
      </c>
      <c r="E243" s="212" t="s">
        <v>427</v>
      </c>
      <c r="F243" s="213" t="s">
        <v>428</v>
      </c>
      <c r="G243" s="214" t="s">
        <v>429</v>
      </c>
      <c r="H243" s="215">
        <v>0.055</v>
      </c>
      <c r="I243" s="216"/>
      <c r="J243" s="217">
        <f>ROUND(I243*H243,2)</f>
        <v>0</v>
      </c>
      <c r="K243" s="218"/>
      <c r="L243" s="40"/>
      <c r="M243" s="219" t="s">
        <v>1</v>
      </c>
      <c r="N243" s="220" t="s">
        <v>41</v>
      </c>
      <c r="O243" s="87"/>
      <c r="P243" s="221">
        <f>O243*H243</f>
        <v>0</v>
      </c>
      <c r="Q243" s="221">
        <v>0</v>
      </c>
      <c r="R243" s="221">
        <f>Q243*H243</f>
        <v>0</v>
      </c>
      <c r="S243" s="221">
        <v>0</v>
      </c>
      <c r="T243" s="222">
        <f>S243*H243</f>
        <v>0</v>
      </c>
      <c r="U243" s="34"/>
      <c r="V243" s="34"/>
      <c r="W243" s="34"/>
      <c r="X243" s="34"/>
      <c r="Y243" s="34"/>
      <c r="Z243" s="34"/>
      <c r="AA243" s="34"/>
      <c r="AB243" s="34"/>
      <c r="AC243" s="34"/>
      <c r="AD243" s="34"/>
      <c r="AE243" s="34"/>
      <c r="AR243" s="223" t="s">
        <v>196</v>
      </c>
      <c r="AT243" s="223" t="s">
        <v>192</v>
      </c>
      <c r="AU243" s="223" t="s">
        <v>76</v>
      </c>
      <c r="AY243" s="13" t="s">
        <v>197</v>
      </c>
      <c r="BE243" s="224">
        <f>IF(N243="základní",J243,0)</f>
        <v>0</v>
      </c>
      <c r="BF243" s="224">
        <f>IF(N243="snížená",J243,0)</f>
        <v>0</v>
      </c>
      <c r="BG243" s="224">
        <f>IF(N243="zákl. přenesená",J243,0)</f>
        <v>0</v>
      </c>
      <c r="BH243" s="224">
        <f>IF(N243="sníž. přenesená",J243,0)</f>
        <v>0</v>
      </c>
      <c r="BI243" s="224">
        <f>IF(N243="nulová",J243,0)</f>
        <v>0</v>
      </c>
      <c r="BJ243" s="13" t="s">
        <v>83</v>
      </c>
      <c r="BK243" s="224">
        <f>ROUND(I243*H243,2)</f>
        <v>0</v>
      </c>
      <c r="BL243" s="13" t="s">
        <v>196</v>
      </c>
      <c r="BM243" s="223" t="s">
        <v>430</v>
      </c>
    </row>
    <row r="244" s="2" customFormat="1">
      <c r="A244" s="34"/>
      <c r="B244" s="35"/>
      <c r="C244" s="36"/>
      <c r="D244" s="225" t="s">
        <v>199</v>
      </c>
      <c r="E244" s="36"/>
      <c r="F244" s="226" t="s">
        <v>431</v>
      </c>
      <c r="G244" s="36"/>
      <c r="H244" s="36"/>
      <c r="I244" s="150"/>
      <c r="J244" s="36"/>
      <c r="K244" s="36"/>
      <c r="L244" s="40"/>
      <c r="M244" s="227"/>
      <c r="N244" s="228"/>
      <c r="O244" s="87"/>
      <c r="P244" s="87"/>
      <c r="Q244" s="87"/>
      <c r="R244" s="87"/>
      <c r="S244" s="87"/>
      <c r="T244" s="88"/>
      <c r="U244" s="34"/>
      <c r="V244" s="34"/>
      <c r="W244" s="34"/>
      <c r="X244" s="34"/>
      <c r="Y244" s="34"/>
      <c r="Z244" s="34"/>
      <c r="AA244" s="34"/>
      <c r="AB244" s="34"/>
      <c r="AC244" s="34"/>
      <c r="AD244" s="34"/>
      <c r="AE244" s="34"/>
      <c r="AT244" s="13" t="s">
        <v>199</v>
      </c>
      <c r="AU244" s="13" t="s">
        <v>76</v>
      </c>
    </row>
    <row r="245" s="2" customFormat="1">
      <c r="A245" s="34"/>
      <c r="B245" s="35"/>
      <c r="C245" s="36"/>
      <c r="D245" s="225" t="s">
        <v>340</v>
      </c>
      <c r="E245" s="36"/>
      <c r="F245" s="229" t="s">
        <v>432</v>
      </c>
      <c r="G245" s="36"/>
      <c r="H245" s="36"/>
      <c r="I245" s="150"/>
      <c r="J245" s="36"/>
      <c r="K245" s="36"/>
      <c r="L245" s="40"/>
      <c r="M245" s="227"/>
      <c r="N245" s="228"/>
      <c r="O245" s="87"/>
      <c r="P245" s="87"/>
      <c r="Q245" s="87"/>
      <c r="R245" s="87"/>
      <c r="S245" s="87"/>
      <c r="T245" s="88"/>
      <c r="U245" s="34"/>
      <c r="V245" s="34"/>
      <c r="W245" s="34"/>
      <c r="X245" s="34"/>
      <c r="Y245" s="34"/>
      <c r="Z245" s="34"/>
      <c r="AA245" s="34"/>
      <c r="AB245" s="34"/>
      <c r="AC245" s="34"/>
      <c r="AD245" s="34"/>
      <c r="AE245" s="34"/>
      <c r="AT245" s="13" t="s">
        <v>340</v>
      </c>
      <c r="AU245" s="13" t="s">
        <v>76</v>
      </c>
    </row>
    <row r="246" s="2" customFormat="1" ht="16.5" customHeight="1">
      <c r="A246" s="34"/>
      <c r="B246" s="35"/>
      <c r="C246" s="211" t="s">
        <v>433</v>
      </c>
      <c r="D246" s="211" t="s">
        <v>192</v>
      </c>
      <c r="E246" s="212" t="s">
        <v>434</v>
      </c>
      <c r="F246" s="213" t="s">
        <v>435</v>
      </c>
      <c r="G246" s="214" t="s">
        <v>209</v>
      </c>
      <c r="H246" s="215">
        <v>1</v>
      </c>
      <c r="I246" s="216"/>
      <c r="J246" s="217">
        <f>ROUND(I246*H246,2)</f>
        <v>0</v>
      </c>
      <c r="K246" s="218"/>
      <c r="L246" s="40"/>
      <c r="M246" s="219" t="s">
        <v>1</v>
      </c>
      <c r="N246" s="220" t="s">
        <v>41</v>
      </c>
      <c r="O246" s="87"/>
      <c r="P246" s="221">
        <f>O246*H246</f>
        <v>0</v>
      </c>
      <c r="Q246" s="221">
        <v>0</v>
      </c>
      <c r="R246" s="221">
        <f>Q246*H246</f>
        <v>0</v>
      </c>
      <c r="S246" s="221">
        <v>0</v>
      </c>
      <c r="T246" s="222">
        <f>S246*H246</f>
        <v>0</v>
      </c>
      <c r="U246" s="34"/>
      <c r="V246" s="34"/>
      <c r="W246" s="34"/>
      <c r="X246" s="34"/>
      <c r="Y246" s="34"/>
      <c r="Z246" s="34"/>
      <c r="AA246" s="34"/>
      <c r="AB246" s="34"/>
      <c r="AC246" s="34"/>
      <c r="AD246" s="34"/>
      <c r="AE246" s="34"/>
      <c r="AR246" s="223" t="s">
        <v>196</v>
      </c>
      <c r="AT246" s="223" t="s">
        <v>192</v>
      </c>
      <c r="AU246" s="223" t="s">
        <v>76</v>
      </c>
      <c r="AY246" s="13" t="s">
        <v>197</v>
      </c>
      <c r="BE246" s="224">
        <f>IF(N246="základní",J246,0)</f>
        <v>0</v>
      </c>
      <c r="BF246" s="224">
        <f>IF(N246="snížená",J246,0)</f>
        <v>0</v>
      </c>
      <c r="BG246" s="224">
        <f>IF(N246="zákl. přenesená",J246,0)</f>
        <v>0</v>
      </c>
      <c r="BH246" s="224">
        <f>IF(N246="sníž. přenesená",J246,0)</f>
        <v>0</v>
      </c>
      <c r="BI246" s="224">
        <f>IF(N246="nulová",J246,0)</f>
        <v>0</v>
      </c>
      <c r="BJ246" s="13" t="s">
        <v>83</v>
      </c>
      <c r="BK246" s="224">
        <f>ROUND(I246*H246,2)</f>
        <v>0</v>
      </c>
      <c r="BL246" s="13" t="s">
        <v>196</v>
      </c>
      <c r="BM246" s="223" t="s">
        <v>436</v>
      </c>
    </row>
    <row r="247" s="2" customFormat="1">
      <c r="A247" s="34"/>
      <c r="B247" s="35"/>
      <c r="C247" s="36"/>
      <c r="D247" s="225" t="s">
        <v>199</v>
      </c>
      <c r="E247" s="36"/>
      <c r="F247" s="226" t="s">
        <v>437</v>
      </c>
      <c r="G247" s="36"/>
      <c r="H247" s="36"/>
      <c r="I247" s="150"/>
      <c r="J247" s="36"/>
      <c r="K247" s="36"/>
      <c r="L247" s="40"/>
      <c r="M247" s="227"/>
      <c r="N247" s="228"/>
      <c r="O247" s="87"/>
      <c r="P247" s="87"/>
      <c r="Q247" s="87"/>
      <c r="R247" s="87"/>
      <c r="S247" s="87"/>
      <c r="T247" s="88"/>
      <c r="U247" s="34"/>
      <c r="V247" s="34"/>
      <c r="W247" s="34"/>
      <c r="X247" s="34"/>
      <c r="Y247" s="34"/>
      <c r="Z247" s="34"/>
      <c r="AA247" s="34"/>
      <c r="AB247" s="34"/>
      <c r="AC247" s="34"/>
      <c r="AD247" s="34"/>
      <c r="AE247" s="34"/>
      <c r="AT247" s="13" t="s">
        <v>199</v>
      </c>
      <c r="AU247" s="13" t="s">
        <v>76</v>
      </c>
    </row>
    <row r="248" s="2" customFormat="1">
      <c r="A248" s="34"/>
      <c r="B248" s="35"/>
      <c r="C248" s="36"/>
      <c r="D248" s="225" t="s">
        <v>340</v>
      </c>
      <c r="E248" s="36"/>
      <c r="F248" s="229" t="s">
        <v>438</v>
      </c>
      <c r="G248" s="36"/>
      <c r="H248" s="36"/>
      <c r="I248" s="150"/>
      <c r="J248" s="36"/>
      <c r="K248" s="36"/>
      <c r="L248" s="40"/>
      <c r="M248" s="227"/>
      <c r="N248" s="228"/>
      <c r="O248" s="87"/>
      <c r="P248" s="87"/>
      <c r="Q248" s="87"/>
      <c r="R248" s="87"/>
      <c r="S248" s="87"/>
      <c r="T248" s="88"/>
      <c r="U248" s="34"/>
      <c r="V248" s="34"/>
      <c r="W248" s="34"/>
      <c r="X248" s="34"/>
      <c r="Y248" s="34"/>
      <c r="Z248" s="34"/>
      <c r="AA248" s="34"/>
      <c r="AB248" s="34"/>
      <c r="AC248" s="34"/>
      <c r="AD248" s="34"/>
      <c r="AE248" s="34"/>
      <c r="AT248" s="13" t="s">
        <v>340</v>
      </c>
      <c r="AU248" s="13" t="s">
        <v>76</v>
      </c>
    </row>
    <row r="249" s="2" customFormat="1">
      <c r="A249" s="34"/>
      <c r="B249" s="35"/>
      <c r="C249" s="36"/>
      <c r="D249" s="225" t="s">
        <v>201</v>
      </c>
      <c r="E249" s="36"/>
      <c r="F249" s="229" t="s">
        <v>439</v>
      </c>
      <c r="G249" s="36"/>
      <c r="H249" s="36"/>
      <c r="I249" s="150"/>
      <c r="J249" s="36"/>
      <c r="K249" s="36"/>
      <c r="L249" s="40"/>
      <c r="M249" s="227"/>
      <c r="N249" s="228"/>
      <c r="O249" s="87"/>
      <c r="P249" s="87"/>
      <c r="Q249" s="87"/>
      <c r="R249" s="87"/>
      <c r="S249" s="87"/>
      <c r="T249" s="88"/>
      <c r="U249" s="34"/>
      <c r="V249" s="34"/>
      <c r="W249" s="34"/>
      <c r="X249" s="34"/>
      <c r="Y249" s="34"/>
      <c r="Z249" s="34"/>
      <c r="AA249" s="34"/>
      <c r="AB249" s="34"/>
      <c r="AC249" s="34"/>
      <c r="AD249" s="34"/>
      <c r="AE249" s="34"/>
      <c r="AT249" s="13" t="s">
        <v>201</v>
      </c>
      <c r="AU249" s="13" t="s">
        <v>76</v>
      </c>
    </row>
    <row r="250" s="2" customFormat="1" ht="16.5" customHeight="1">
      <c r="A250" s="34"/>
      <c r="B250" s="35"/>
      <c r="C250" s="211" t="s">
        <v>440</v>
      </c>
      <c r="D250" s="211" t="s">
        <v>192</v>
      </c>
      <c r="E250" s="212" t="s">
        <v>441</v>
      </c>
      <c r="F250" s="213" t="s">
        <v>442</v>
      </c>
      <c r="G250" s="214" t="s">
        <v>443</v>
      </c>
      <c r="H250" s="215">
        <v>5</v>
      </c>
      <c r="I250" s="216"/>
      <c r="J250" s="217">
        <f>ROUND(I250*H250,2)</f>
        <v>0</v>
      </c>
      <c r="K250" s="218"/>
      <c r="L250" s="40"/>
      <c r="M250" s="219" t="s">
        <v>1</v>
      </c>
      <c r="N250" s="220" t="s">
        <v>41</v>
      </c>
      <c r="O250" s="87"/>
      <c r="P250" s="221">
        <f>O250*H250</f>
        <v>0</v>
      </c>
      <c r="Q250" s="221">
        <v>0</v>
      </c>
      <c r="R250" s="221">
        <f>Q250*H250</f>
        <v>0</v>
      </c>
      <c r="S250" s="221">
        <v>0</v>
      </c>
      <c r="T250" s="222">
        <f>S250*H250</f>
        <v>0</v>
      </c>
      <c r="U250" s="34"/>
      <c r="V250" s="34"/>
      <c r="W250" s="34"/>
      <c r="X250" s="34"/>
      <c r="Y250" s="34"/>
      <c r="Z250" s="34"/>
      <c r="AA250" s="34"/>
      <c r="AB250" s="34"/>
      <c r="AC250" s="34"/>
      <c r="AD250" s="34"/>
      <c r="AE250" s="34"/>
      <c r="AR250" s="223" t="s">
        <v>196</v>
      </c>
      <c r="AT250" s="223" t="s">
        <v>192</v>
      </c>
      <c r="AU250" s="223" t="s">
        <v>76</v>
      </c>
      <c r="AY250" s="13" t="s">
        <v>197</v>
      </c>
      <c r="BE250" s="224">
        <f>IF(N250="základní",J250,0)</f>
        <v>0</v>
      </c>
      <c r="BF250" s="224">
        <f>IF(N250="snížená",J250,0)</f>
        <v>0</v>
      </c>
      <c r="BG250" s="224">
        <f>IF(N250="zákl. přenesená",J250,0)</f>
        <v>0</v>
      </c>
      <c r="BH250" s="224">
        <f>IF(N250="sníž. přenesená",J250,0)</f>
        <v>0</v>
      </c>
      <c r="BI250" s="224">
        <f>IF(N250="nulová",J250,0)</f>
        <v>0</v>
      </c>
      <c r="BJ250" s="13" t="s">
        <v>83</v>
      </c>
      <c r="BK250" s="224">
        <f>ROUND(I250*H250,2)</f>
        <v>0</v>
      </c>
      <c r="BL250" s="13" t="s">
        <v>196</v>
      </c>
      <c r="BM250" s="223" t="s">
        <v>444</v>
      </c>
    </row>
    <row r="251" s="2" customFormat="1">
      <c r="A251" s="34"/>
      <c r="B251" s="35"/>
      <c r="C251" s="36"/>
      <c r="D251" s="225" t="s">
        <v>199</v>
      </c>
      <c r="E251" s="36"/>
      <c r="F251" s="226" t="s">
        <v>445</v>
      </c>
      <c r="G251" s="36"/>
      <c r="H251" s="36"/>
      <c r="I251" s="150"/>
      <c r="J251" s="36"/>
      <c r="K251" s="36"/>
      <c r="L251" s="40"/>
      <c r="M251" s="227"/>
      <c r="N251" s="228"/>
      <c r="O251" s="87"/>
      <c r="P251" s="87"/>
      <c r="Q251" s="87"/>
      <c r="R251" s="87"/>
      <c r="S251" s="87"/>
      <c r="T251" s="88"/>
      <c r="U251" s="34"/>
      <c r="V251" s="34"/>
      <c r="W251" s="34"/>
      <c r="X251" s="34"/>
      <c r="Y251" s="34"/>
      <c r="Z251" s="34"/>
      <c r="AA251" s="34"/>
      <c r="AB251" s="34"/>
      <c r="AC251" s="34"/>
      <c r="AD251" s="34"/>
      <c r="AE251" s="34"/>
      <c r="AT251" s="13" t="s">
        <v>199</v>
      </c>
      <c r="AU251" s="13" t="s">
        <v>76</v>
      </c>
    </row>
    <row r="252" s="2" customFormat="1" ht="16.5" customHeight="1">
      <c r="A252" s="34"/>
      <c r="B252" s="35"/>
      <c r="C252" s="211" t="s">
        <v>446</v>
      </c>
      <c r="D252" s="211" t="s">
        <v>192</v>
      </c>
      <c r="E252" s="212" t="s">
        <v>447</v>
      </c>
      <c r="F252" s="213" t="s">
        <v>448</v>
      </c>
      <c r="G252" s="214" t="s">
        <v>443</v>
      </c>
      <c r="H252" s="215">
        <v>8.25</v>
      </c>
      <c r="I252" s="216"/>
      <c r="J252" s="217">
        <f>ROUND(I252*H252,2)</f>
        <v>0</v>
      </c>
      <c r="K252" s="218"/>
      <c r="L252" s="40"/>
      <c r="M252" s="219" t="s">
        <v>1</v>
      </c>
      <c r="N252" s="220" t="s">
        <v>41</v>
      </c>
      <c r="O252" s="87"/>
      <c r="P252" s="221">
        <f>O252*H252</f>
        <v>0</v>
      </c>
      <c r="Q252" s="221">
        <v>0</v>
      </c>
      <c r="R252" s="221">
        <f>Q252*H252</f>
        <v>0</v>
      </c>
      <c r="S252" s="221">
        <v>0</v>
      </c>
      <c r="T252" s="222">
        <f>S252*H252</f>
        <v>0</v>
      </c>
      <c r="U252" s="34"/>
      <c r="V252" s="34"/>
      <c r="W252" s="34"/>
      <c r="X252" s="34"/>
      <c r="Y252" s="34"/>
      <c r="Z252" s="34"/>
      <c r="AA252" s="34"/>
      <c r="AB252" s="34"/>
      <c r="AC252" s="34"/>
      <c r="AD252" s="34"/>
      <c r="AE252" s="34"/>
      <c r="AR252" s="223" t="s">
        <v>196</v>
      </c>
      <c r="AT252" s="223" t="s">
        <v>192</v>
      </c>
      <c r="AU252" s="223" t="s">
        <v>76</v>
      </c>
      <c r="AY252" s="13" t="s">
        <v>197</v>
      </c>
      <c r="BE252" s="224">
        <f>IF(N252="základní",J252,0)</f>
        <v>0</v>
      </c>
      <c r="BF252" s="224">
        <f>IF(N252="snížená",J252,0)</f>
        <v>0</v>
      </c>
      <c r="BG252" s="224">
        <f>IF(N252="zákl. přenesená",J252,0)</f>
        <v>0</v>
      </c>
      <c r="BH252" s="224">
        <f>IF(N252="sníž. přenesená",J252,0)</f>
        <v>0</v>
      </c>
      <c r="BI252" s="224">
        <f>IF(N252="nulová",J252,0)</f>
        <v>0</v>
      </c>
      <c r="BJ252" s="13" t="s">
        <v>83</v>
      </c>
      <c r="BK252" s="224">
        <f>ROUND(I252*H252,2)</f>
        <v>0</v>
      </c>
      <c r="BL252" s="13" t="s">
        <v>196</v>
      </c>
      <c r="BM252" s="223" t="s">
        <v>449</v>
      </c>
    </row>
    <row r="253" s="2" customFormat="1">
      <c r="A253" s="34"/>
      <c r="B253" s="35"/>
      <c r="C253" s="36"/>
      <c r="D253" s="225" t="s">
        <v>199</v>
      </c>
      <c r="E253" s="36"/>
      <c r="F253" s="226" t="s">
        <v>450</v>
      </c>
      <c r="G253" s="36"/>
      <c r="H253" s="36"/>
      <c r="I253" s="150"/>
      <c r="J253" s="36"/>
      <c r="K253" s="36"/>
      <c r="L253" s="40"/>
      <c r="M253" s="227"/>
      <c r="N253" s="228"/>
      <c r="O253" s="87"/>
      <c r="P253" s="87"/>
      <c r="Q253" s="87"/>
      <c r="R253" s="87"/>
      <c r="S253" s="87"/>
      <c r="T253" s="88"/>
      <c r="U253" s="34"/>
      <c r="V253" s="34"/>
      <c r="W253" s="34"/>
      <c r="X253" s="34"/>
      <c r="Y253" s="34"/>
      <c r="Z253" s="34"/>
      <c r="AA253" s="34"/>
      <c r="AB253" s="34"/>
      <c r="AC253" s="34"/>
      <c r="AD253" s="34"/>
      <c r="AE253" s="34"/>
      <c r="AT253" s="13" t="s">
        <v>199</v>
      </c>
      <c r="AU253" s="13" t="s">
        <v>76</v>
      </c>
    </row>
    <row r="254" s="2" customFormat="1">
      <c r="A254" s="34"/>
      <c r="B254" s="35"/>
      <c r="C254" s="36"/>
      <c r="D254" s="225" t="s">
        <v>340</v>
      </c>
      <c r="E254" s="36"/>
      <c r="F254" s="229" t="s">
        <v>451</v>
      </c>
      <c r="G254" s="36"/>
      <c r="H254" s="36"/>
      <c r="I254" s="150"/>
      <c r="J254" s="36"/>
      <c r="K254" s="36"/>
      <c r="L254" s="40"/>
      <c r="M254" s="227"/>
      <c r="N254" s="228"/>
      <c r="O254" s="87"/>
      <c r="P254" s="87"/>
      <c r="Q254" s="87"/>
      <c r="R254" s="87"/>
      <c r="S254" s="87"/>
      <c r="T254" s="88"/>
      <c r="U254" s="34"/>
      <c r="V254" s="34"/>
      <c r="W254" s="34"/>
      <c r="X254" s="34"/>
      <c r="Y254" s="34"/>
      <c r="Z254" s="34"/>
      <c r="AA254" s="34"/>
      <c r="AB254" s="34"/>
      <c r="AC254" s="34"/>
      <c r="AD254" s="34"/>
      <c r="AE254" s="34"/>
      <c r="AT254" s="13" t="s">
        <v>340</v>
      </c>
      <c r="AU254" s="13" t="s">
        <v>76</v>
      </c>
    </row>
    <row r="255" s="10" customFormat="1">
      <c r="A255" s="10"/>
      <c r="B255" s="230"/>
      <c r="C255" s="231"/>
      <c r="D255" s="225" t="s">
        <v>203</v>
      </c>
      <c r="E255" s="232" t="s">
        <v>1</v>
      </c>
      <c r="F255" s="233" t="s">
        <v>452</v>
      </c>
      <c r="G255" s="231"/>
      <c r="H255" s="234">
        <v>8.25</v>
      </c>
      <c r="I255" s="235"/>
      <c r="J255" s="231"/>
      <c r="K255" s="231"/>
      <c r="L255" s="236"/>
      <c r="M255" s="237"/>
      <c r="N255" s="238"/>
      <c r="O255" s="238"/>
      <c r="P255" s="238"/>
      <c r="Q255" s="238"/>
      <c r="R255" s="238"/>
      <c r="S255" s="238"/>
      <c r="T255" s="239"/>
      <c r="U255" s="10"/>
      <c r="V255" s="10"/>
      <c r="W255" s="10"/>
      <c r="X255" s="10"/>
      <c r="Y255" s="10"/>
      <c r="Z255" s="10"/>
      <c r="AA255" s="10"/>
      <c r="AB255" s="10"/>
      <c r="AC255" s="10"/>
      <c r="AD255" s="10"/>
      <c r="AE255" s="10"/>
      <c r="AT255" s="240" t="s">
        <v>203</v>
      </c>
      <c r="AU255" s="240" t="s">
        <v>76</v>
      </c>
      <c r="AV255" s="10" t="s">
        <v>85</v>
      </c>
      <c r="AW255" s="10" t="s">
        <v>32</v>
      </c>
      <c r="AX255" s="10" t="s">
        <v>83</v>
      </c>
      <c r="AY255" s="240" t="s">
        <v>197</v>
      </c>
    </row>
    <row r="256" s="2" customFormat="1" ht="16.5" customHeight="1">
      <c r="A256" s="34"/>
      <c r="B256" s="35"/>
      <c r="C256" s="252" t="s">
        <v>453</v>
      </c>
      <c r="D256" s="252" t="s">
        <v>237</v>
      </c>
      <c r="E256" s="253" t="s">
        <v>454</v>
      </c>
      <c r="F256" s="254" t="s">
        <v>455</v>
      </c>
      <c r="G256" s="255" t="s">
        <v>307</v>
      </c>
      <c r="H256" s="256">
        <v>16.443000000000001</v>
      </c>
      <c r="I256" s="257"/>
      <c r="J256" s="258">
        <f>ROUND(I256*H256,2)</f>
        <v>0</v>
      </c>
      <c r="K256" s="259"/>
      <c r="L256" s="260"/>
      <c r="M256" s="261" t="s">
        <v>1</v>
      </c>
      <c r="N256" s="262" t="s">
        <v>41</v>
      </c>
      <c r="O256" s="87"/>
      <c r="P256" s="221">
        <f>O256*H256</f>
        <v>0</v>
      </c>
      <c r="Q256" s="221">
        <v>1</v>
      </c>
      <c r="R256" s="221">
        <f>Q256*H256</f>
        <v>16.443000000000001</v>
      </c>
      <c r="S256" s="221">
        <v>0</v>
      </c>
      <c r="T256" s="222">
        <f>S256*H256</f>
        <v>0</v>
      </c>
      <c r="U256" s="34"/>
      <c r="V256" s="34"/>
      <c r="W256" s="34"/>
      <c r="X256" s="34"/>
      <c r="Y256" s="34"/>
      <c r="Z256" s="34"/>
      <c r="AA256" s="34"/>
      <c r="AB256" s="34"/>
      <c r="AC256" s="34"/>
      <c r="AD256" s="34"/>
      <c r="AE256" s="34"/>
      <c r="AR256" s="223" t="s">
        <v>240</v>
      </c>
      <c r="AT256" s="223" t="s">
        <v>237</v>
      </c>
      <c r="AU256" s="223" t="s">
        <v>76</v>
      </c>
      <c r="AY256" s="13" t="s">
        <v>197</v>
      </c>
      <c r="BE256" s="224">
        <f>IF(N256="základní",J256,0)</f>
        <v>0</v>
      </c>
      <c r="BF256" s="224">
        <f>IF(N256="snížená",J256,0)</f>
        <v>0</v>
      </c>
      <c r="BG256" s="224">
        <f>IF(N256="zákl. přenesená",J256,0)</f>
        <v>0</v>
      </c>
      <c r="BH256" s="224">
        <f>IF(N256="sníž. přenesená",J256,0)</f>
        <v>0</v>
      </c>
      <c r="BI256" s="224">
        <f>IF(N256="nulová",J256,0)</f>
        <v>0</v>
      </c>
      <c r="BJ256" s="13" t="s">
        <v>83</v>
      </c>
      <c r="BK256" s="224">
        <f>ROUND(I256*H256,2)</f>
        <v>0</v>
      </c>
      <c r="BL256" s="13" t="s">
        <v>240</v>
      </c>
      <c r="BM256" s="223" t="s">
        <v>456</v>
      </c>
    </row>
    <row r="257" s="2" customFormat="1">
      <c r="A257" s="34"/>
      <c r="B257" s="35"/>
      <c r="C257" s="36"/>
      <c r="D257" s="225" t="s">
        <v>199</v>
      </c>
      <c r="E257" s="36"/>
      <c r="F257" s="226" t="s">
        <v>455</v>
      </c>
      <c r="G257" s="36"/>
      <c r="H257" s="36"/>
      <c r="I257" s="150"/>
      <c r="J257" s="36"/>
      <c r="K257" s="36"/>
      <c r="L257" s="40"/>
      <c r="M257" s="227"/>
      <c r="N257" s="228"/>
      <c r="O257" s="87"/>
      <c r="P257" s="87"/>
      <c r="Q257" s="87"/>
      <c r="R257" s="87"/>
      <c r="S257" s="87"/>
      <c r="T257" s="88"/>
      <c r="U257" s="34"/>
      <c r="V257" s="34"/>
      <c r="W257" s="34"/>
      <c r="X257" s="34"/>
      <c r="Y257" s="34"/>
      <c r="Z257" s="34"/>
      <c r="AA257" s="34"/>
      <c r="AB257" s="34"/>
      <c r="AC257" s="34"/>
      <c r="AD257" s="34"/>
      <c r="AE257" s="34"/>
      <c r="AT257" s="13" t="s">
        <v>199</v>
      </c>
      <c r="AU257" s="13" t="s">
        <v>76</v>
      </c>
    </row>
    <row r="258" s="10" customFormat="1">
      <c r="A258" s="10"/>
      <c r="B258" s="230"/>
      <c r="C258" s="231"/>
      <c r="D258" s="225" t="s">
        <v>203</v>
      </c>
      <c r="E258" s="232" t="s">
        <v>1</v>
      </c>
      <c r="F258" s="233" t="s">
        <v>457</v>
      </c>
      <c r="G258" s="231"/>
      <c r="H258" s="234">
        <v>16.443000000000001</v>
      </c>
      <c r="I258" s="235"/>
      <c r="J258" s="231"/>
      <c r="K258" s="231"/>
      <c r="L258" s="236"/>
      <c r="M258" s="237"/>
      <c r="N258" s="238"/>
      <c r="O258" s="238"/>
      <c r="P258" s="238"/>
      <c r="Q258" s="238"/>
      <c r="R258" s="238"/>
      <c r="S258" s="238"/>
      <c r="T258" s="239"/>
      <c r="U258" s="10"/>
      <c r="V258" s="10"/>
      <c r="W258" s="10"/>
      <c r="X258" s="10"/>
      <c r="Y258" s="10"/>
      <c r="Z258" s="10"/>
      <c r="AA258" s="10"/>
      <c r="AB258" s="10"/>
      <c r="AC258" s="10"/>
      <c r="AD258" s="10"/>
      <c r="AE258" s="10"/>
      <c r="AT258" s="240" t="s">
        <v>203</v>
      </c>
      <c r="AU258" s="240" t="s">
        <v>76</v>
      </c>
      <c r="AV258" s="10" t="s">
        <v>85</v>
      </c>
      <c r="AW258" s="10" t="s">
        <v>32</v>
      </c>
      <c r="AX258" s="10" t="s">
        <v>83</v>
      </c>
      <c r="AY258" s="240" t="s">
        <v>197</v>
      </c>
    </row>
    <row r="259" s="2" customFormat="1" ht="16.5" customHeight="1">
      <c r="A259" s="34"/>
      <c r="B259" s="35"/>
      <c r="C259" s="211" t="s">
        <v>458</v>
      </c>
      <c r="D259" s="211" t="s">
        <v>192</v>
      </c>
      <c r="E259" s="212" t="s">
        <v>459</v>
      </c>
      <c r="F259" s="213" t="s">
        <v>460</v>
      </c>
      <c r="G259" s="214" t="s">
        <v>195</v>
      </c>
      <c r="H259" s="215">
        <v>76</v>
      </c>
      <c r="I259" s="216"/>
      <c r="J259" s="217">
        <f>ROUND(I259*H259,2)</f>
        <v>0</v>
      </c>
      <c r="K259" s="218"/>
      <c r="L259" s="40"/>
      <c r="M259" s="219" t="s">
        <v>1</v>
      </c>
      <c r="N259" s="220" t="s">
        <v>41</v>
      </c>
      <c r="O259" s="87"/>
      <c r="P259" s="221">
        <f>O259*H259</f>
        <v>0</v>
      </c>
      <c r="Q259" s="221">
        <v>0</v>
      </c>
      <c r="R259" s="221">
        <f>Q259*H259</f>
        <v>0</v>
      </c>
      <c r="S259" s="221">
        <v>0</v>
      </c>
      <c r="T259" s="222">
        <f>S259*H259</f>
        <v>0</v>
      </c>
      <c r="U259" s="34"/>
      <c r="V259" s="34"/>
      <c r="W259" s="34"/>
      <c r="X259" s="34"/>
      <c r="Y259" s="34"/>
      <c r="Z259" s="34"/>
      <c r="AA259" s="34"/>
      <c r="AB259" s="34"/>
      <c r="AC259" s="34"/>
      <c r="AD259" s="34"/>
      <c r="AE259" s="34"/>
      <c r="AR259" s="223" t="s">
        <v>196</v>
      </c>
      <c r="AT259" s="223" t="s">
        <v>192</v>
      </c>
      <c r="AU259" s="223" t="s">
        <v>76</v>
      </c>
      <c r="AY259" s="13" t="s">
        <v>197</v>
      </c>
      <c r="BE259" s="224">
        <f>IF(N259="základní",J259,0)</f>
        <v>0</v>
      </c>
      <c r="BF259" s="224">
        <f>IF(N259="snížená",J259,0)</f>
        <v>0</v>
      </c>
      <c r="BG259" s="224">
        <f>IF(N259="zákl. přenesená",J259,0)</f>
        <v>0</v>
      </c>
      <c r="BH259" s="224">
        <f>IF(N259="sníž. přenesená",J259,0)</f>
        <v>0</v>
      </c>
      <c r="BI259" s="224">
        <f>IF(N259="nulová",J259,0)</f>
        <v>0</v>
      </c>
      <c r="BJ259" s="13" t="s">
        <v>83</v>
      </c>
      <c r="BK259" s="224">
        <f>ROUND(I259*H259,2)</f>
        <v>0</v>
      </c>
      <c r="BL259" s="13" t="s">
        <v>196</v>
      </c>
      <c r="BM259" s="223" t="s">
        <v>461</v>
      </c>
    </row>
    <row r="260" s="2" customFormat="1">
      <c r="A260" s="34"/>
      <c r="B260" s="35"/>
      <c r="C260" s="36"/>
      <c r="D260" s="225" t="s">
        <v>199</v>
      </c>
      <c r="E260" s="36"/>
      <c r="F260" s="226" t="s">
        <v>462</v>
      </c>
      <c r="G260" s="36"/>
      <c r="H260" s="36"/>
      <c r="I260" s="150"/>
      <c r="J260" s="36"/>
      <c r="K260" s="36"/>
      <c r="L260" s="40"/>
      <c r="M260" s="227"/>
      <c r="N260" s="228"/>
      <c r="O260" s="87"/>
      <c r="P260" s="87"/>
      <c r="Q260" s="87"/>
      <c r="R260" s="87"/>
      <c r="S260" s="87"/>
      <c r="T260" s="88"/>
      <c r="U260" s="34"/>
      <c r="V260" s="34"/>
      <c r="W260" s="34"/>
      <c r="X260" s="34"/>
      <c r="Y260" s="34"/>
      <c r="Z260" s="34"/>
      <c r="AA260" s="34"/>
      <c r="AB260" s="34"/>
      <c r="AC260" s="34"/>
      <c r="AD260" s="34"/>
      <c r="AE260" s="34"/>
      <c r="AT260" s="13" t="s">
        <v>199</v>
      </c>
      <c r="AU260" s="13" t="s">
        <v>76</v>
      </c>
    </row>
    <row r="261" s="2" customFormat="1">
      <c r="A261" s="34"/>
      <c r="B261" s="35"/>
      <c r="C261" s="36"/>
      <c r="D261" s="225" t="s">
        <v>340</v>
      </c>
      <c r="E261" s="36"/>
      <c r="F261" s="229" t="s">
        <v>463</v>
      </c>
      <c r="G261" s="36"/>
      <c r="H261" s="36"/>
      <c r="I261" s="150"/>
      <c r="J261" s="36"/>
      <c r="K261" s="36"/>
      <c r="L261" s="40"/>
      <c r="M261" s="227"/>
      <c r="N261" s="228"/>
      <c r="O261" s="87"/>
      <c r="P261" s="87"/>
      <c r="Q261" s="87"/>
      <c r="R261" s="87"/>
      <c r="S261" s="87"/>
      <c r="T261" s="88"/>
      <c r="U261" s="34"/>
      <c r="V261" s="34"/>
      <c r="W261" s="34"/>
      <c r="X261" s="34"/>
      <c r="Y261" s="34"/>
      <c r="Z261" s="34"/>
      <c r="AA261" s="34"/>
      <c r="AB261" s="34"/>
      <c r="AC261" s="34"/>
      <c r="AD261" s="34"/>
      <c r="AE261" s="34"/>
      <c r="AT261" s="13" t="s">
        <v>340</v>
      </c>
      <c r="AU261" s="13" t="s">
        <v>76</v>
      </c>
    </row>
    <row r="262" s="10" customFormat="1">
      <c r="A262" s="10"/>
      <c r="B262" s="230"/>
      <c r="C262" s="231"/>
      <c r="D262" s="225" t="s">
        <v>203</v>
      </c>
      <c r="E262" s="232" t="s">
        <v>1</v>
      </c>
      <c r="F262" s="233" t="s">
        <v>464</v>
      </c>
      <c r="G262" s="231"/>
      <c r="H262" s="234">
        <v>76</v>
      </c>
      <c r="I262" s="235"/>
      <c r="J262" s="231"/>
      <c r="K262" s="231"/>
      <c r="L262" s="236"/>
      <c r="M262" s="237"/>
      <c r="N262" s="238"/>
      <c r="O262" s="238"/>
      <c r="P262" s="238"/>
      <c r="Q262" s="238"/>
      <c r="R262" s="238"/>
      <c r="S262" s="238"/>
      <c r="T262" s="239"/>
      <c r="U262" s="10"/>
      <c r="V262" s="10"/>
      <c r="W262" s="10"/>
      <c r="X262" s="10"/>
      <c r="Y262" s="10"/>
      <c r="Z262" s="10"/>
      <c r="AA262" s="10"/>
      <c r="AB262" s="10"/>
      <c r="AC262" s="10"/>
      <c r="AD262" s="10"/>
      <c r="AE262" s="10"/>
      <c r="AT262" s="240" t="s">
        <v>203</v>
      </c>
      <c r="AU262" s="240" t="s">
        <v>76</v>
      </c>
      <c r="AV262" s="10" t="s">
        <v>85</v>
      </c>
      <c r="AW262" s="10" t="s">
        <v>32</v>
      </c>
      <c r="AX262" s="10" t="s">
        <v>83</v>
      </c>
      <c r="AY262" s="240" t="s">
        <v>197</v>
      </c>
    </row>
    <row r="263" s="2" customFormat="1" ht="16.5" customHeight="1">
      <c r="A263" s="34"/>
      <c r="B263" s="35"/>
      <c r="C263" s="211" t="s">
        <v>465</v>
      </c>
      <c r="D263" s="211" t="s">
        <v>192</v>
      </c>
      <c r="E263" s="212" t="s">
        <v>466</v>
      </c>
      <c r="F263" s="213" t="s">
        <v>467</v>
      </c>
      <c r="G263" s="214" t="s">
        <v>195</v>
      </c>
      <c r="H263" s="215">
        <v>3.5</v>
      </c>
      <c r="I263" s="216"/>
      <c r="J263" s="217">
        <f>ROUND(I263*H263,2)</f>
        <v>0</v>
      </c>
      <c r="K263" s="218"/>
      <c r="L263" s="40"/>
      <c r="M263" s="219" t="s">
        <v>1</v>
      </c>
      <c r="N263" s="220" t="s">
        <v>41</v>
      </c>
      <c r="O263" s="87"/>
      <c r="P263" s="221">
        <f>O263*H263</f>
        <v>0</v>
      </c>
      <c r="Q263" s="221">
        <v>0</v>
      </c>
      <c r="R263" s="221">
        <f>Q263*H263</f>
        <v>0</v>
      </c>
      <c r="S263" s="221">
        <v>0</v>
      </c>
      <c r="T263" s="222">
        <f>S263*H263</f>
        <v>0</v>
      </c>
      <c r="U263" s="34"/>
      <c r="V263" s="34"/>
      <c r="W263" s="34"/>
      <c r="X263" s="34"/>
      <c r="Y263" s="34"/>
      <c r="Z263" s="34"/>
      <c r="AA263" s="34"/>
      <c r="AB263" s="34"/>
      <c r="AC263" s="34"/>
      <c r="AD263" s="34"/>
      <c r="AE263" s="34"/>
      <c r="AR263" s="223" t="s">
        <v>196</v>
      </c>
      <c r="AT263" s="223" t="s">
        <v>192</v>
      </c>
      <c r="AU263" s="223" t="s">
        <v>76</v>
      </c>
      <c r="AY263" s="13" t="s">
        <v>197</v>
      </c>
      <c r="BE263" s="224">
        <f>IF(N263="základní",J263,0)</f>
        <v>0</v>
      </c>
      <c r="BF263" s="224">
        <f>IF(N263="snížená",J263,0)</f>
        <v>0</v>
      </c>
      <c r="BG263" s="224">
        <f>IF(N263="zákl. přenesená",J263,0)</f>
        <v>0</v>
      </c>
      <c r="BH263" s="224">
        <f>IF(N263="sníž. přenesená",J263,0)</f>
        <v>0</v>
      </c>
      <c r="BI263" s="224">
        <f>IF(N263="nulová",J263,0)</f>
        <v>0</v>
      </c>
      <c r="BJ263" s="13" t="s">
        <v>83</v>
      </c>
      <c r="BK263" s="224">
        <f>ROUND(I263*H263,2)</f>
        <v>0</v>
      </c>
      <c r="BL263" s="13" t="s">
        <v>196</v>
      </c>
      <c r="BM263" s="223" t="s">
        <v>468</v>
      </c>
    </row>
    <row r="264" s="2" customFormat="1">
      <c r="A264" s="34"/>
      <c r="B264" s="35"/>
      <c r="C264" s="36"/>
      <c r="D264" s="225" t="s">
        <v>199</v>
      </c>
      <c r="E264" s="36"/>
      <c r="F264" s="226" t="s">
        <v>469</v>
      </c>
      <c r="G264" s="36"/>
      <c r="H264" s="36"/>
      <c r="I264" s="150"/>
      <c r="J264" s="36"/>
      <c r="K264" s="36"/>
      <c r="L264" s="40"/>
      <c r="M264" s="227"/>
      <c r="N264" s="228"/>
      <c r="O264" s="87"/>
      <c r="P264" s="87"/>
      <c r="Q264" s="87"/>
      <c r="R264" s="87"/>
      <c r="S264" s="87"/>
      <c r="T264" s="88"/>
      <c r="U264" s="34"/>
      <c r="V264" s="34"/>
      <c r="W264" s="34"/>
      <c r="X264" s="34"/>
      <c r="Y264" s="34"/>
      <c r="Z264" s="34"/>
      <c r="AA264" s="34"/>
      <c r="AB264" s="34"/>
      <c r="AC264" s="34"/>
      <c r="AD264" s="34"/>
      <c r="AE264" s="34"/>
      <c r="AT264" s="13" t="s">
        <v>199</v>
      </c>
      <c r="AU264" s="13" t="s">
        <v>76</v>
      </c>
    </row>
    <row r="265" s="2" customFormat="1">
      <c r="A265" s="34"/>
      <c r="B265" s="35"/>
      <c r="C265" s="36"/>
      <c r="D265" s="225" t="s">
        <v>340</v>
      </c>
      <c r="E265" s="36"/>
      <c r="F265" s="229" t="s">
        <v>470</v>
      </c>
      <c r="G265" s="36"/>
      <c r="H265" s="36"/>
      <c r="I265" s="150"/>
      <c r="J265" s="36"/>
      <c r="K265" s="36"/>
      <c r="L265" s="40"/>
      <c r="M265" s="227"/>
      <c r="N265" s="228"/>
      <c r="O265" s="87"/>
      <c r="P265" s="87"/>
      <c r="Q265" s="87"/>
      <c r="R265" s="87"/>
      <c r="S265" s="87"/>
      <c r="T265" s="88"/>
      <c r="U265" s="34"/>
      <c r="V265" s="34"/>
      <c r="W265" s="34"/>
      <c r="X265" s="34"/>
      <c r="Y265" s="34"/>
      <c r="Z265" s="34"/>
      <c r="AA265" s="34"/>
      <c r="AB265" s="34"/>
      <c r="AC265" s="34"/>
      <c r="AD265" s="34"/>
      <c r="AE265" s="34"/>
      <c r="AT265" s="13" t="s">
        <v>340</v>
      </c>
      <c r="AU265" s="13" t="s">
        <v>76</v>
      </c>
    </row>
    <row r="266" s="2" customFormat="1" ht="16.5" customHeight="1">
      <c r="A266" s="34"/>
      <c r="B266" s="35"/>
      <c r="C266" s="211" t="s">
        <v>471</v>
      </c>
      <c r="D266" s="211" t="s">
        <v>192</v>
      </c>
      <c r="E266" s="212" t="s">
        <v>472</v>
      </c>
      <c r="F266" s="213" t="s">
        <v>473</v>
      </c>
      <c r="G266" s="214" t="s">
        <v>195</v>
      </c>
      <c r="H266" s="215">
        <v>3.5</v>
      </c>
      <c r="I266" s="216"/>
      <c r="J266" s="217">
        <f>ROUND(I266*H266,2)</f>
        <v>0</v>
      </c>
      <c r="K266" s="218"/>
      <c r="L266" s="40"/>
      <c r="M266" s="219" t="s">
        <v>1</v>
      </c>
      <c r="N266" s="220" t="s">
        <v>41</v>
      </c>
      <c r="O266" s="87"/>
      <c r="P266" s="221">
        <f>O266*H266</f>
        <v>0</v>
      </c>
      <c r="Q266" s="221">
        <v>0</v>
      </c>
      <c r="R266" s="221">
        <f>Q266*H266</f>
        <v>0</v>
      </c>
      <c r="S266" s="221">
        <v>0</v>
      </c>
      <c r="T266" s="222">
        <f>S266*H266</f>
        <v>0</v>
      </c>
      <c r="U266" s="34"/>
      <c r="V266" s="34"/>
      <c r="W266" s="34"/>
      <c r="X266" s="34"/>
      <c r="Y266" s="34"/>
      <c r="Z266" s="34"/>
      <c r="AA266" s="34"/>
      <c r="AB266" s="34"/>
      <c r="AC266" s="34"/>
      <c r="AD266" s="34"/>
      <c r="AE266" s="34"/>
      <c r="AR266" s="223" t="s">
        <v>196</v>
      </c>
      <c r="AT266" s="223" t="s">
        <v>192</v>
      </c>
      <c r="AU266" s="223" t="s">
        <v>76</v>
      </c>
      <c r="AY266" s="13" t="s">
        <v>197</v>
      </c>
      <c r="BE266" s="224">
        <f>IF(N266="základní",J266,0)</f>
        <v>0</v>
      </c>
      <c r="BF266" s="224">
        <f>IF(N266="snížená",J266,0)</f>
        <v>0</v>
      </c>
      <c r="BG266" s="224">
        <f>IF(N266="zákl. přenesená",J266,0)</f>
        <v>0</v>
      </c>
      <c r="BH266" s="224">
        <f>IF(N266="sníž. přenesená",J266,0)</f>
        <v>0</v>
      </c>
      <c r="BI266" s="224">
        <f>IF(N266="nulová",J266,0)</f>
        <v>0</v>
      </c>
      <c r="BJ266" s="13" t="s">
        <v>83</v>
      </c>
      <c r="BK266" s="224">
        <f>ROUND(I266*H266,2)</f>
        <v>0</v>
      </c>
      <c r="BL266" s="13" t="s">
        <v>196</v>
      </c>
      <c r="BM266" s="223" t="s">
        <v>474</v>
      </c>
    </row>
    <row r="267" s="2" customFormat="1">
      <c r="A267" s="34"/>
      <c r="B267" s="35"/>
      <c r="C267" s="36"/>
      <c r="D267" s="225" t="s">
        <v>199</v>
      </c>
      <c r="E267" s="36"/>
      <c r="F267" s="226" t="s">
        <v>475</v>
      </c>
      <c r="G267" s="36"/>
      <c r="H267" s="36"/>
      <c r="I267" s="150"/>
      <c r="J267" s="36"/>
      <c r="K267" s="36"/>
      <c r="L267" s="40"/>
      <c r="M267" s="227"/>
      <c r="N267" s="228"/>
      <c r="O267" s="87"/>
      <c r="P267" s="87"/>
      <c r="Q267" s="87"/>
      <c r="R267" s="87"/>
      <c r="S267" s="87"/>
      <c r="T267" s="88"/>
      <c r="U267" s="34"/>
      <c r="V267" s="34"/>
      <c r="W267" s="34"/>
      <c r="X267" s="34"/>
      <c r="Y267" s="34"/>
      <c r="Z267" s="34"/>
      <c r="AA267" s="34"/>
      <c r="AB267" s="34"/>
      <c r="AC267" s="34"/>
      <c r="AD267" s="34"/>
      <c r="AE267" s="34"/>
      <c r="AT267" s="13" t="s">
        <v>199</v>
      </c>
      <c r="AU267" s="13" t="s">
        <v>76</v>
      </c>
    </row>
    <row r="268" s="2" customFormat="1">
      <c r="A268" s="34"/>
      <c r="B268" s="35"/>
      <c r="C268" s="36"/>
      <c r="D268" s="225" t="s">
        <v>340</v>
      </c>
      <c r="E268" s="36"/>
      <c r="F268" s="229" t="s">
        <v>476</v>
      </c>
      <c r="G268" s="36"/>
      <c r="H268" s="36"/>
      <c r="I268" s="150"/>
      <c r="J268" s="36"/>
      <c r="K268" s="36"/>
      <c r="L268" s="40"/>
      <c r="M268" s="227"/>
      <c r="N268" s="228"/>
      <c r="O268" s="87"/>
      <c r="P268" s="87"/>
      <c r="Q268" s="87"/>
      <c r="R268" s="87"/>
      <c r="S268" s="87"/>
      <c r="T268" s="88"/>
      <c r="U268" s="34"/>
      <c r="V268" s="34"/>
      <c r="W268" s="34"/>
      <c r="X268" s="34"/>
      <c r="Y268" s="34"/>
      <c r="Z268" s="34"/>
      <c r="AA268" s="34"/>
      <c r="AB268" s="34"/>
      <c r="AC268" s="34"/>
      <c r="AD268" s="34"/>
      <c r="AE268" s="34"/>
      <c r="AT268" s="13" t="s">
        <v>340</v>
      </c>
      <c r="AU268" s="13" t="s">
        <v>76</v>
      </c>
    </row>
    <row r="269" s="2" customFormat="1" ht="16.5" customHeight="1">
      <c r="A269" s="34"/>
      <c r="B269" s="35"/>
      <c r="C269" s="211" t="s">
        <v>477</v>
      </c>
      <c r="D269" s="211" t="s">
        <v>192</v>
      </c>
      <c r="E269" s="212" t="s">
        <v>478</v>
      </c>
      <c r="F269" s="213" t="s">
        <v>479</v>
      </c>
      <c r="G269" s="214" t="s">
        <v>209</v>
      </c>
      <c r="H269" s="215">
        <v>2</v>
      </c>
      <c r="I269" s="216"/>
      <c r="J269" s="217">
        <f>ROUND(I269*H269,2)</f>
        <v>0</v>
      </c>
      <c r="K269" s="218"/>
      <c r="L269" s="40"/>
      <c r="M269" s="219" t="s">
        <v>1</v>
      </c>
      <c r="N269" s="220" t="s">
        <v>41</v>
      </c>
      <c r="O269" s="87"/>
      <c r="P269" s="221">
        <f>O269*H269</f>
        <v>0</v>
      </c>
      <c r="Q269" s="221">
        <v>0</v>
      </c>
      <c r="R269" s="221">
        <f>Q269*H269</f>
        <v>0</v>
      </c>
      <c r="S269" s="221">
        <v>0</v>
      </c>
      <c r="T269" s="222">
        <f>S269*H269</f>
        <v>0</v>
      </c>
      <c r="U269" s="34"/>
      <c r="V269" s="34"/>
      <c r="W269" s="34"/>
      <c r="X269" s="34"/>
      <c r="Y269" s="34"/>
      <c r="Z269" s="34"/>
      <c r="AA269" s="34"/>
      <c r="AB269" s="34"/>
      <c r="AC269" s="34"/>
      <c r="AD269" s="34"/>
      <c r="AE269" s="34"/>
      <c r="AR269" s="223" t="s">
        <v>196</v>
      </c>
      <c r="AT269" s="223" t="s">
        <v>192</v>
      </c>
      <c r="AU269" s="223" t="s">
        <v>76</v>
      </c>
      <c r="AY269" s="13" t="s">
        <v>197</v>
      </c>
      <c r="BE269" s="224">
        <f>IF(N269="základní",J269,0)</f>
        <v>0</v>
      </c>
      <c r="BF269" s="224">
        <f>IF(N269="snížená",J269,0)</f>
        <v>0</v>
      </c>
      <c r="BG269" s="224">
        <f>IF(N269="zákl. přenesená",J269,0)</f>
        <v>0</v>
      </c>
      <c r="BH269" s="224">
        <f>IF(N269="sníž. přenesená",J269,0)</f>
        <v>0</v>
      </c>
      <c r="BI269" s="224">
        <f>IF(N269="nulová",J269,0)</f>
        <v>0</v>
      </c>
      <c r="BJ269" s="13" t="s">
        <v>83</v>
      </c>
      <c r="BK269" s="224">
        <f>ROUND(I269*H269,2)</f>
        <v>0</v>
      </c>
      <c r="BL269" s="13" t="s">
        <v>196</v>
      </c>
      <c r="BM269" s="223" t="s">
        <v>480</v>
      </c>
    </row>
    <row r="270" s="2" customFormat="1">
      <c r="A270" s="34"/>
      <c r="B270" s="35"/>
      <c r="C270" s="36"/>
      <c r="D270" s="225" t="s">
        <v>199</v>
      </c>
      <c r="E270" s="36"/>
      <c r="F270" s="226" t="s">
        <v>481</v>
      </c>
      <c r="G270" s="36"/>
      <c r="H270" s="36"/>
      <c r="I270" s="150"/>
      <c r="J270" s="36"/>
      <c r="K270" s="36"/>
      <c r="L270" s="40"/>
      <c r="M270" s="227"/>
      <c r="N270" s="228"/>
      <c r="O270" s="87"/>
      <c r="P270" s="87"/>
      <c r="Q270" s="87"/>
      <c r="R270" s="87"/>
      <c r="S270" s="87"/>
      <c r="T270" s="88"/>
      <c r="U270" s="34"/>
      <c r="V270" s="34"/>
      <c r="W270" s="34"/>
      <c r="X270" s="34"/>
      <c r="Y270" s="34"/>
      <c r="Z270" s="34"/>
      <c r="AA270" s="34"/>
      <c r="AB270" s="34"/>
      <c r="AC270" s="34"/>
      <c r="AD270" s="34"/>
      <c r="AE270" s="34"/>
      <c r="AT270" s="13" t="s">
        <v>199</v>
      </c>
      <c r="AU270" s="13" t="s">
        <v>76</v>
      </c>
    </row>
    <row r="271" s="2" customFormat="1">
      <c r="A271" s="34"/>
      <c r="B271" s="35"/>
      <c r="C271" s="36"/>
      <c r="D271" s="225" t="s">
        <v>340</v>
      </c>
      <c r="E271" s="36"/>
      <c r="F271" s="229" t="s">
        <v>482</v>
      </c>
      <c r="G271" s="36"/>
      <c r="H271" s="36"/>
      <c r="I271" s="150"/>
      <c r="J271" s="36"/>
      <c r="K271" s="36"/>
      <c r="L271" s="40"/>
      <c r="M271" s="227"/>
      <c r="N271" s="228"/>
      <c r="O271" s="87"/>
      <c r="P271" s="87"/>
      <c r="Q271" s="87"/>
      <c r="R271" s="87"/>
      <c r="S271" s="87"/>
      <c r="T271" s="88"/>
      <c r="U271" s="34"/>
      <c r="V271" s="34"/>
      <c r="W271" s="34"/>
      <c r="X271" s="34"/>
      <c r="Y271" s="34"/>
      <c r="Z271" s="34"/>
      <c r="AA271" s="34"/>
      <c r="AB271" s="34"/>
      <c r="AC271" s="34"/>
      <c r="AD271" s="34"/>
      <c r="AE271" s="34"/>
      <c r="AT271" s="13" t="s">
        <v>340</v>
      </c>
      <c r="AU271" s="13" t="s">
        <v>76</v>
      </c>
    </row>
    <row r="272" s="2" customFormat="1" ht="16.5" customHeight="1">
      <c r="A272" s="34"/>
      <c r="B272" s="35"/>
      <c r="C272" s="211" t="s">
        <v>483</v>
      </c>
      <c r="D272" s="211" t="s">
        <v>192</v>
      </c>
      <c r="E272" s="212" t="s">
        <v>484</v>
      </c>
      <c r="F272" s="213" t="s">
        <v>485</v>
      </c>
      <c r="G272" s="214" t="s">
        <v>209</v>
      </c>
      <c r="H272" s="215">
        <v>2</v>
      </c>
      <c r="I272" s="216"/>
      <c r="J272" s="217">
        <f>ROUND(I272*H272,2)</f>
        <v>0</v>
      </c>
      <c r="K272" s="218"/>
      <c r="L272" s="40"/>
      <c r="M272" s="219" t="s">
        <v>1</v>
      </c>
      <c r="N272" s="220" t="s">
        <v>41</v>
      </c>
      <c r="O272" s="87"/>
      <c r="P272" s="221">
        <f>O272*H272</f>
        <v>0</v>
      </c>
      <c r="Q272" s="221">
        <v>0</v>
      </c>
      <c r="R272" s="221">
        <f>Q272*H272</f>
        <v>0</v>
      </c>
      <c r="S272" s="221">
        <v>0</v>
      </c>
      <c r="T272" s="222">
        <f>S272*H272</f>
        <v>0</v>
      </c>
      <c r="U272" s="34"/>
      <c r="V272" s="34"/>
      <c r="W272" s="34"/>
      <c r="X272" s="34"/>
      <c r="Y272" s="34"/>
      <c r="Z272" s="34"/>
      <c r="AA272" s="34"/>
      <c r="AB272" s="34"/>
      <c r="AC272" s="34"/>
      <c r="AD272" s="34"/>
      <c r="AE272" s="34"/>
      <c r="AR272" s="223" t="s">
        <v>196</v>
      </c>
      <c r="AT272" s="223" t="s">
        <v>192</v>
      </c>
      <c r="AU272" s="223" t="s">
        <v>76</v>
      </c>
      <c r="AY272" s="13" t="s">
        <v>197</v>
      </c>
      <c r="BE272" s="224">
        <f>IF(N272="základní",J272,0)</f>
        <v>0</v>
      </c>
      <c r="BF272" s="224">
        <f>IF(N272="snížená",J272,0)</f>
        <v>0</v>
      </c>
      <c r="BG272" s="224">
        <f>IF(N272="zákl. přenesená",J272,0)</f>
        <v>0</v>
      </c>
      <c r="BH272" s="224">
        <f>IF(N272="sníž. přenesená",J272,0)</f>
        <v>0</v>
      </c>
      <c r="BI272" s="224">
        <f>IF(N272="nulová",J272,0)</f>
        <v>0</v>
      </c>
      <c r="BJ272" s="13" t="s">
        <v>83</v>
      </c>
      <c r="BK272" s="224">
        <f>ROUND(I272*H272,2)</f>
        <v>0</v>
      </c>
      <c r="BL272" s="13" t="s">
        <v>196</v>
      </c>
      <c r="BM272" s="223" t="s">
        <v>486</v>
      </c>
    </row>
    <row r="273" s="2" customFormat="1">
      <c r="A273" s="34"/>
      <c r="B273" s="35"/>
      <c r="C273" s="36"/>
      <c r="D273" s="225" t="s">
        <v>199</v>
      </c>
      <c r="E273" s="36"/>
      <c r="F273" s="226" t="s">
        <v>487</v>
      </c>
      <c r="G273" s="36"/>
      <c r="H273" s="36"/>
      <c r="I273" s="150"/>
      <c r="J273" s="36"/>
      <c r="K273" s="36"/>
      <c r="L273" s="40"/>
      <c r="M273" s="227"/>
      <c r="N273" s="228"/>
      <c r="O273" s="87"/>
      <c r="P273" s="87"/>
      <c r="Q273" s="87"/>
      <c r="R273" s="87"/>
      <c r="S273" s="87"/>
      <c r="T273" s="88"/>
      <c r="U273" s="34"/>
      <c r="V273" s="34"/>
      <c r="W273" s="34"/>
      <c r="X273" s="34"/>
      <c r="Y273" s="34"/>
      <c r="Z273" s="34"/>
      <c r="AA273" s="34"/>
      <c r="AB273" s="34"/>
      <c r="AC273" s="34"/>
      <c r="AD273" s="34"/>
      <c r="AE273" s="34"/>
      <c r="AT273" s="13" t="s">
        <v>199</v>
      </c>
      <c r="AU273" s="13" t="s">
        <v>76</v>
      </c>
    </row>
    <row r="274" s="2" customFormat="1">
      <c r="A274" s="34"/>
      <c r="B274" s="35"/>
      <c r="C274" s="36"/>
      <c r="D274" s="225" t="s">
        <v>340</v>
      </c>
      <c r="E274" s="36"/>
      <c r="F274" s="229" t="s">
        <v>488</v>
      </c>
      <c r="G274" s="36"/>
      <c r="H274" s="36"/>
      <c r="I274" s="150"/>
      <c r="J274" s="36"/>
      <c r="K274" s="36"/>
      <c r="L274" s="40"/>
      <c r="M274" s="227"/>
      <c r="N274" s="228"/>
      <c r="O274" s="87"/>
      <c r="P274" s="87"/>
      <c r="Q274" s="87"/>
      <c r="R274" s="87"/>
      <c r="S274" s="87"/>
      <c r="T274" s="88"/>
      <c r="U274" s="34"/>
      <c r="V274" s="34"/>
      <c r="W274" s="34"/>
      <c r="X274" s="34"/>
      <c r="Y274" s="34"/>
      <c r="Z274" s="34"/>
      <c r="AA274" s="34"/>
      <c r="AB274" s="34"/>
      <c r="AC274" s="34"/>
      <c r="AD274" s="34"/>
      <c r="AE274" s="34"/>
      <c r="AT274" s="13" t="s">
        <v>340</v>
      </c>
      <c r="AU274" s="13" t="s">
        <v>76</v>
      </c>
    </row>
    <row r="275" s="2" customFormat="1" ht="16.5" customHeight="1">
      <c r="A275" s="34"/>
      <c r="B275" s="35"/>
      <c r="C275" s="211" t="s">
        <v>489</v>
      </c>
      <c r="D275" s="211" t="s">
        <v>192</v>
      </c>
      <c r="E275" s="212" t="s">
        <v>490</v>
      </c>
      <c r="F275" s="213" t="s">
        <v>491</v>
      </c>
      <c r="G275" s="214" t="s">
        <v>209</v>
      </c>
      <c r="H275" s="215">
        <v>3</v>
      </c>
      <c r="I275" s="216"/>
      <c r="J275" s="217">
        <f>ROUND(I275*H275,2)</f>
        <v>0</v>
      </c>
      <c r="K275" s="218"/>
      <c r="L275" s="40"/>
      <c r="M275" s="219" t="s">
        <v>1</v>
      </c>
      <c r="N275" s="220" t="s">
        <v>41</v>
      </c>
      <c r="O275" s="87"/>
      <c r="P275" s="221">
        <f>O275*H275</f>
        <v>0</v>
      </c>
      <c r="Q275" s="221">
        <v>0</v>
      </c>
      <c r="R275" s="221">
        <f>Q275*H275</f>
        <v>0</v>
      </c>
      <c r="S275" s="221">
        <v>0</v>
      </c>
      <c r="T275" s="222">
        <f>S275*H275</f>
        <v>0</v>
      </c>
      <c r="U275" s="34"/>
      <c r="V275" s="34"/>
      <c r="W275" s="34"/>
      <c r="X275" s="34"/>
      <c r="Y275" s="34"/>
      <c r="Z275" s="34"/>
      <c r="AA275" s="34"/>
      <c r="AB275" s="34"/>
      <c r="AC275" s="34"/>
      <c r="AD275" s="34"/>
      <c r="AE275" s="34"/>
      <c r="AR275" s="223" t="s">
        <v>196</v>
      </c>
      <c r="AT275" s="223" t="s">
        <v>192</v>
      </c>
      <c r="AU275" s="223" t="s">
        <v>76</v>
      </c>
      <c r="AY275" s="13" t="s">
        <v>197</v>
      </c>
      <c r="BE275" s="224">
        <f>IF(N275="základní",J275,0)</f>
        <v>0</v>
      </c>
      <c r="BF275" s="224">
        <f>IF(N275="snížená",J275,0)</f>
        <v>0</v>
      </c>
      <c r="BG275" s="224">
        <f>IF(N275="zákl. přenesená",J275,0)</f>
        <v>0</v>
      </c>
      <c r="BH275" s="224">
        <f>IF(N275="sníž. přenesená",J275,0)</f>
        <v>0</v>
      </c>
      <c r="BI275" s="224">
        <f>IF(N275="nulová",J275,0)</f>
        <v>0</v>
      </c>
      <c r="BJ275" s="13" t="s">
        <v>83</v>
      </c>
      <c r="BK275" s="224">
        <f>ROUND(I275*H275,2)</f>
        <v>0</v>
      </c>
      <c r="BL275" s="13" t="s">
        <v>196</v>
      </c>
      <c r="BM275" s="223" t="s">
        <v>492</v>
      </c>
    </row>
    <row r="276" s="2" customFormat="1">
      <c r="A276" s="34"/>
      <c r="B276" s="35"/>
      <c r="C276" s="36"/>
      <c r="D276" s="225" t="s">
        <v>199</v>
      </c>
      <c r="E276" s="36"/>
      <c r="F276" s="226" t="s">
        <v>493</v>
      </c>
      <c r="G276" s="36"/>
      <c r="H276" s="36"/>
      <c r="I276" s="150"/>
      <c r="J276" s="36"/>
      <c r="K276" s="36"/>
      <c r="L276" s="40"/>
      <c r="M276" s="227"/>
      <c r="N276" s="228"/>
      <c r="O276" s="87"/>
      <c r="P276" s="87"/>
      <c r="Q276" s="87"/>
      <c r="R276" s="87"/>
      <c r="S276" s="87"/>
      <c r="T276" s="88"/>
      <c r="U276" s="34"/>
      <c r="V276" s="34"/>
      <c r="W276" s="34"/>
      <c r="X276" s="34"/>
      <c r="Y276" s="34"/>
      <c r="Z276" s="34"/>
      <c r="AA276" s="34"/>
      <c r="AB276" s="34"/>
      <c r="AC276" s="34"/>
      <c r="AD276" s="34"/>
      <c r="AE276" s="34"/>
      <c r="AT276" s="13" t="s">
        <v>199</v>
      </c>
      <c r="AU276" s="13" t="s">
        <v>76</v>
      </c>
    </row>
    <row r="277" s="2" customFormat="1">
      <c r="A277" s="34"/>
      <c r="B277" s="35"/>
      <c r="C277" s="36"/>
      <c r="D277" s="225" t="s">
        <v>340</v>
      </c>
      <c r="E277" s="36"/>
      <c r="F277" s="229" t="s">
        <v>494</v>
      </c>
      <c r="G277" s="36"/>
      <c r="H277" s="36"/>
      <c r="I277" s="150"/>
      <c r="J277" s="36"/>
      <c r="K277" s="36"/>
      <c r="L277" s="40"/>
      <c r="M277" s="227"/>
      <c r="N277" s="228"/>
      <c r="O277" s="87"/>
      <c r="P277" s="87"/>
      <c r="Q277" s="87"/>
      <c r="R277" s="87"/>
      <c r="S277" s="87"/>
      <c r="T277" s="88"/>
      <c r="U277" s="34"/>
      <c r="V277" s="34"/>
      <c r="W277" s="34"/>
      <c r="X277" s="34"/>
      <c r="Y277" s="34"/>
      <c r="Z277" s="34"/>
      <c r="AA277" s="34"/>
      <c r="AB277" s="34"/>
      <c r="AC277" s="34"/>
      <c r="AD277" s="34"/>
      <c r="AE277" s="34"/>
      <c r="AT277" s="13" t="s">
        <v>340</v>
      </c>
      <c r="AU277" s="13" t="s">
        <v>76</v>
      </c>
    </row>
    <row r="278" s="2" customFormat="1" ht="16.5" customHeight="1">
      <c r="A278" s="34"/>
      <c r="B278" s="35"/>
      <c r="C278" s="211" t="s">
        <v>495</v>
      </c>
      <c r="D278" s="211" t="s">
        <v>192</v>
      </c>
      <c r="E278" s="212" t="s">
        <v>496</v>
      </c>
      <c r="F278" s="213" t="s">
        <v>497</v>
      </c>
      <c r="G278" s="214" t="s">
        <v>209</v>
      </c>
      <c r="H278" s="215">
        <v>1</v>
      </c>
      <c r="I278" s="216"/>
      <c r="J278" s="217">
        <f>ROUND(I278*H278,2)</f>
        <v>0</v>
      </c>
      <c r="K278" s="218"/>
      <c r="L278" s="40"/>
      <c r="M278" s="219" t="s">
        <v>1</v>
      </c>
      <c r="N278" s="220" t="s">
        <v>41</v>
      </c>
      <c r="O278" s="87"/>
      <c r="P278" s="221">
        <f>O278*H278</f>
        <v>0</v>
      </c>
      <c r="Q278" s="221">
        <v>0</v>
      </c>
      <c r="R278" s="221">
        <f>Q278*H278</f>
        <v>0</v>
      </c>
      <c r="S278" s="221">
        <v>0</v>
      </c>
      <c r="T278" s="222">
        <f>S278*H278</f>
        <v>0</v>
      </c>
      <c r="U278" s="34"/>
      <c r="V278" s="34"/>
      <c r="W278" s="34"/>
      <c r="X278" s="34"/>
      <c r="Y278" s="34"/>
      <c r="Z278" s="34"/>
      <c r="AA278" s="34"/>
      <c r="AB278" s="34"/>
      <c r="AC278" s="34"/>
      <c r="AD278" s="34"/>
      <c r="AE278" s="34"/>
      <c r="AR278" s="223" t="s">
        <v>196</v>
      </c>
      <c r="AT278" s="223" t="s">
        <v>192</v>
      </c>
      <c r="AU278" s="223" t="s">
        <v>76</v>
      </c>
      <c r="AY278" s="13" t="s">
        <v>197</v>
      </c>
      <c r="BE278" s="224">
        <f>IF(N278="základní",J278,0)</f>
        <v>0</v>
      </c>
      <c r="BF278" s="224">
        <f>IF(N278="snížená",J278,0)</f>
        <v>0</v>
      </c>
      <c r="BG278" s="224">
        <f>IF(N278="zákl. přenesená",J278,0)</f>
        <v>0</v>
      </c>
      <c r="BH278" s="224">
        <f>IF(N278="sníž. přenesená",J278,0)</f>
        <v>0</v>
      </c>
      <c r="BI278" s="224">
        <f>IF(N278="nulová",J278,0)</f>
        <v>0</v>
      </c>
      <c r="BJ278" s="13" t="s">
        <v>83</v>
      </c>
      <c r="BK278" s="224">
        <f>ROUND(I278*H278,2)</f>
        <v>0</v>
      </c>
      <c r="BL278" s="13" t="s">
        <v>196</v>
      </c>
      <c r="BM278" s="223" t="s">
        <v>498</v>
      </c>
    </row>
    <row r="279" s="2" customFormat="1">
      <c r="A279" s="34"/>
      <c r="B279" s="35"/>
      <c r="C279" s="36"/>
      <c r="D279" s="225" t="s">
        <v>199</v>
      </c>
      <c r="E279" s="36"/>
      <c r="F279" s="226" t="s">
        <v>499</v>
      </c>
      <c r="G279" s="36"/>
      <c r="H279" s="36"/>
      <c r="I279" s="150"/>
      <c r="J279" s="36"/>
      <c r="K279" s="36"/>
      <c r="L279" s="40"/>
      <c r="M279" s="227"/>
      <c r="N279" s="228"/>
      <c r="O279" s="87"/>
      <c r="P279" s="87"/>
      <c r="Q279" s="87"/>
      <c r="R279" s="87"/>
      <c r="S279" s="87"/>
      <c r="T279" s="88"/>
      <c r="U279" s="34"/>
      <c r="V279" s="34"/>
      <c r="W279" s="34"/>
      <c r="X279" s="34"/>
      <c r="Y279" s="34"/>
      <c r="Z279" s="34"/>
      <c r="AA279" s="34"/>
      <c r="AB279" s="34"/>
      <c r="AC279" s="34"/>
      <c r="AD279" s="34"/>
      <c r="AE279" s="34"/>
      <c r="AT279" s="13" t="s">
        <v>199</v>
      </c>
      <c r="AU279" s="13" t="s">
        <v>76</v>
      </c>
    </row>
    <row r="280" s="2" customFormat="1" ht="16.5" customHeight="1">
      <c r="A280" s="34"/>
      <c r="B280" s="35"/>
      <c r="C280" s="211" t="s">
        <v>500</v>
      </c>
      <c r="D280" s="211" t="s">
        <v>192</v>
      </c>
      <c r="E280" s="212" t="s">
        <v>501</v>
      </c>
      <c r="F280" s="213" t="s">
        <v>502</v>
      </c>
      <c r="G280" s="214" t="s">
        <v>307</v>
      </c>
      <c r="H280" s="215">
        <v>0.90000000000000002</v>
      </c>
      <c r="I280" s="216"/>
      <c r="J280" s="217">
        <f>ROUND(I280*H280,2)</f>
        <v>0</v>
      </c>
      <c r="K280" s="218"/>
      <c r="L280" s="40"/>
      <c r="M280" s="219" t="s">
        <v>1</v>
      </c>
      <c r="N280" s="220" t="s">
        <v>41</v>
      </c>
      <c r="O280" s="87"/>
      <c r="P280" s="221">
        <f>O280*H280</f>
        <v>0</v>
      </c>
      <c r="Q280" s="221">
        <v>0</v>
      </c>
      <c r="R280" s="221">
        <f>Q280*H280</f>
        <v>0</v>
      </c>
      <c r="S280" s="221">
        <v>0</v>
      </c>
      <c r="T280" s="222">
        <f>S280*H280</f>
        <v>0</v>
      </c>
      <c r="U280" s="34"/>
      <c r="V280" s="34"/>
      <c r="W280" s="34"/>
      <c r="X280" s="34"/>
      <c r="Y280" s="34"/>
      <c r="Z280" s="34"/>
      <c r="AA280" s="34"/>
      <c r="AB280" s="34"/>
      <c r="AC280" s="34"/>
      <c r="AD280" s="34"/>
      <c r="AE280" s="34"/>
      <c r="AR280" s="223" t="s">
        <v>503</v>
      </c>
      <c r="AT280" s="223" t="s">
        <v>192</v>
      </c>
      <c r="AU280" s="223" t="s">
        <v>76</v>
      </c>
      <c r="AY280" s="13" t="s">
        <v>197</v>
      </c>
      <c r="BE280" s="224">
        <f>IF(N280="základní",J280,0)</f>
        <v>0</v>
      </c>
      <c r="BF280" s="224">
        <f>IF(N280="snížená",J280,0)</f>
        <v>0</v>
      </c>
      <c r="BG280" s="224">
        <f>IF(N280="zákl. přenesená",J280,0)</f>
        <v>0</v>
      </c>
      <c r="BH280" s="224">
        <f>IF(N280="sníž. přenesená",J280,0)</f>
        <v>0</v>
      </c>
      <c r="BI280" s="224">
        <f>IF(N280="nulová",J280,0)</f>
        <v>0</v>
      </c>
      <c r="BJ280" s="13" t="s">
        <v>83</v>
      </c>
      <c r="BK280" s="224">
        <f>ROUND(I280*H280,2)</f>
        <v>0</v>
      </c>
      <c r="BL280" s="13" t="s">
        <v>503</v>
      </c>
      <c r="BM280" s="223" t="s">
        <v>504</v>
      </c>
    </row>
    <row r="281" s="2" customFormat="1">
      <c r="A281" s="34"/>
      <c r="B281" s="35"/>
      <c r="C281" s="36"/>
      <c r="D281" s="225" t="s">
        <v>199</v>
      </c>
      <c r="E281" s="36"/>
      <c r="F281" s="226" t="s">
        <v>505</v>
      </c>
      <c r="G281" s="36"/>
      <c r="H281" s="36"/>
      <c r="I281" s="150"/>
      <c r="J281" s="36"/>
      <c r="K281" s="36"/>
      <c r="L281" s="40"/>
      <c r="M281" s="227"/>
      <c r="N281" s="228"/>
      <c r="O281" s="87"/>
      <c r="P281" s="87"/>
      <c r="Q281" s="87"/>
      <c r="R281" s="87"/>
      <c r="S281" s="87"/>
      <c r="T281" s="88"/>
      <c r="U281" s="34"/>
      <c r="V281" s="34"/>
      <c r="W281" s="34"/>
      <c r="X281" s="34"/>
      <c r="Y281" s="34"/>
      <c r="Z281" s="34"/>
      <c r="AA281" s="34"/>
      <c r="AB281" s="34"/>
      <c r="AC281" s="34"/>
      <c r="AD281" s="34"/>
      <c r="AE281" s="34"/>
      <c r="AT281" s="13" t="s">
        <v>199</v>
      </c>
      <c r="AU281" s="13" t="s">
        <v>76</v>
      </c>
    </row>
    <row r="282" s="2" customFormat="1">
      <c r="A282" s="34"/>
      <c r="B282" s="35"/>
      <c r="C282" s="36"/>
      <c r="D282" s="225" t="s">
        <v>340</v>
      </c>
      <c r="E282" s="36"/>
      <c r="F282" s="229" t="s">
        <v>506</v>
      </c>
      <c r="G282" s="36"/>
      <c r="H282" s="36"/>
      <c r="I282" s="150"/>
      <c r="J282" s="36"/>
      <c r="K282" s="36"/>
      <c r="L282" s="40"/>
      <c r="M282" s="227"/>
      <c r="N282" s="228"/>
      <c r="O282" s="87"/>
      <c r="P282" s="87"/>
      <c r="Q282" s="87"/>
      <c r="R282" s="87"/>
      <c r="S282" s="87"/>
      <c r="T282" s="88"/>
      <c r="U282" s="34"/>
      <c r="V282" s="34"/>
      <c r="W282" s="34"/>
      <c r="X282" s="34"/>
      <c r="Y282" s="34"/>
      <c r="Z282" s="34"/>
      <c r="AA282" s="34"/>
      <c r="AB282" s="34"/>
      <c r="AC282" s="34"/>
      <c r="AD282" s="34"/>
      <c r="AE282" s="34"/>
      <c r="AT282" s="13" t="s">
        <v>340</v>
      </c>
      <c r="AU282" s="13" t="s">
        <v>76</v>
      </c>
    </row>
    <row r="283" s="10" customFormat="1">
      <c r="A283" s="10"/>
      <c r="B283" s="230"/>
      <c r="C283" s="231"/>
      <c r="D283" s="225" t="s">
        <v>203</v>
      </c>
      <c r="E283" s="232" t="s">
        <v>1</v>
      </c>
      <c r="F283" s="233" t="s">
        <v>507</v>
      </c>
      <c r="G283" s="231"/>
      <c r="H283" s="234">
        <v>0.90000000000000002</v>
      </c>
      <c r="I283" s="235"/>
      <c r="J283" s="231"/>
      <c r="K283" s="231"/>
      <c r="L283" s="236"/>
      <c r="M283" s="237"/>
      <c r="N283" s="238"/>
      <c r="O283" s="238"/>
      <c r="P283" s="238"/>
      <c r="Q283" s="238"/>
      <c r="R283" s="238"/>
      <c r="S283" s="238"/>
      <c r="T283" s="239"/>
      <c r="U283" s="10"/>
      <c r="V283" s="10"/>
      <c r="W283" s="10"/>
      <c r="X283" s="10"/>
      <c r="Y283" s="10"/>
      <c r="Z283" s="10"/>
      <c r="AA283" s="10"/>
      <c r="AB283" s="10"/>
      <c r="AC283" s="10"/>
      <c r="AD283" s="10"/>
      <c r="AE283" s="10"/>
      <c r="AT283" s="240" t="s">
        <v>203</v>
      </c>
      <c r="AU283" s="240" t="s">
        <v>76</v>
      </c>
      <c r="AV283" s="10" t="s">
        <v>85</v>
      </c>
      <c r="AW283" s="10" t="s">
        <v>32</v>
      </c>
      <c r="AX283" s="10" t="s">
        <v>83</v>
      </c>
      <c r="AY283" s="240" t="s">
        <v>197</v>
      </c>
    </row>
    <row r="284" s="2" customFormat="1" ht="16.5" customHeight="1">
      <c r="A284" s="34"/>
      <c r="B284" s="35"/>
      <c r="C284" s="211" t="s">
        <v>508</v>
      </c>
      <c r="D284" s="211" t="s">
        <v>192</v>
      </c>
      <c r="E284" s="212" t="s">
        <v>509</v>
      </c>
      <c r="F284" s="213" t="s">
        <v>510</v>
      </c>
      <c r="G284" s="214" t="s">
        <v>307</v>
      </c>
      <c r="H284" s="215">
        <v>0.29999999999999999</v>
      </c>
      <c r="I284" s="216"/>
      <c r="J284" s="217">
        <f>ROUND(I284*H284,2)</f>
        <v>0</v>
      </c>
      <c r="K284" s="218"/>
      <c r="L284" s="40"/>
      <c r="M284" s="219" t="s">
        <v>1</v>
      </c>
      <c r="N284" s="220" t="s">
        <v>41</v>
      </c>
      <c r="O284" s="87"/>
      <c r="P284" s="221">
        <f>O284*H284</f>
        <v>0</v>
      </c>
      <c r="Q284" s="221">
        <v>0</v>
      </c>
      <c r="R284" s="221">
        <f>Q284*H284</f>
        <v>0</v>
      </c>
      <c r="S284" s="221">
        <v>0</v>
      </c>
      <c r="T284" s="222">
        <f>S284*H284</f>
        <v>0</v>
      </c>
      <c r="U284" s="34"/>
      <c r="V284" s="34"/>
      <c r="W284" s="34"/>
      <c r="X284" s="34"/>
      <c r="Y284" s="34"/>
      <c r="Z284" s="34"/>
      <c r="AA284" s="34"/>
      <c r="AB284" s="34"/>
      <c r="AC284" s="34"/>
      <c r="AD284" s="34"/>
      <c r="AE284" s="34"/>
      <c r="AR284" s="223" t="s">
        <v>503</v>
      </c>
      <c r="AT284" s="223" t="s">
        <v>192</v>
      </c>
      <c r="AU284" s="223" t="s">
        <v>76</v>
      </c>
      <c r="AY284" s="13" t="s">
        <v>197</v>
      </c>
      <c r="BE284" s="224">
        <f>IF(N284="základní",J284,0)</f>
        <v>0</v>
      </c>
      <c r="BF284" s="224">
        <f>IF(N284="snížená",J284,0)</f>
        <v>0</v>
      </c>
      <c r="BG284" s="224">
        <f>IF(N284="zákl. přenesená",J284,0)</f>
        <v>0</v>
      </c>
      <c r="BH284" s="224">
        <f>IF(N284="sníž. přenesená",J284,0)</f>
        <v>0</v>
      </c>
      <c r="BI284" s="224">
        <f>IF(N284="nulová",J284,0)</f>
        <v>0</v>
      </c>
      <c r="BJ284" s="13" t="s">
        <v>83</v>
      </c>
      <c r="BK284" s="224">
        <f>ROUND(I284*H284,2)</f>
        <v>0</v>
      </c>
      <c r="BL284" s="13" t="s">
        <v>503</v>
      </c>
      <c r="BM284" s="223" t="s">
        <v>511</v>
      </c>
    </row>
    <row r="285" s="2" customFormat="1">
      <c r="A285" s="34"/>
      <c r="B285" s="35"/>
      <c r="C285" s="36"/>
      <c r="D285" s="225" t="s">
        <v>199</v>
      </c>
      <c r="E285" s="36"/>
      <c r="F285" s="226" t="s">
        <v>512</v>
      </c>
      <c r="G285" s="36"/>
      <c r="H285" s="36"/>
      <c r="I285" s="150"/>
      <c r="J285" s="36"/>
      <c r="K285" s="36"/>
      <c r="L285" s="40"/>
      <c r="M285" s="227"/>
      <c r="N285" s="228"/>
      <c r="O285" s="87"/>
      <c r="P285" s="87"/>
      <c r="Q285" s="87"/>
      <c r="R285" s="87"/>
      <c r="S285" s="87"/>
      <c r="T285" s="88"/>
      <c r="U285" s="34"/>
      <c r="V285" s="34"/>
      <c r="W285" s="34"/>
      <c r="X285" s="34"/>
      <c r="Y285" s="34"/>
      <c r="Z285" s="34"/>
      <c r="AA285" s="34"/>
      <c r="AB285" s="34"/>
      <c r="AC285" s="34"/>
      <c r="AD285" s="34"/>
      <c r="AE285" s="34"/>
      <c r="AT285" s="13" t="s">
        <v>199</v>
      </c>
      <c r="AU285" s="13" t="s">
        <v>76</v>
      </c>
    </row>
    <row r="286" s="2" customFormat="1">
      <c r="A286" s="34"/>
      <c r="B286" s="35"/>
      <c r="C286" s="36"/>
      <c r="D286" s="225" t="s">
        <v>340</v>
      </c>
      <c r="E286" s="36"/>
      <c r="F286" s="229" t="s">
        <v>513</v>
      </c>
      <c r="G286" s="36"/>
      <c r="H286" s="36"/>
      <c r="I286" s="150"/>
      <c r="J286" s="36"/>
      <c r="K286" s="36"/>
      <c r="L286" s="40"/>
      <c r="M286" s="227"/>
      <c r="N286" s="228"/>
      <c r="O286" s="87"/>
      <c r="P286" s="87"/>
      <c r="Q286" s="87"/>
      <c r="R286" s="87"/>
      <c r="S286" s="87"/>
      <c r="T286" s="88"/>
      <c r="U286" s="34"/>
      <c r="V286" s="34"/>
      <c r="W286" s="34"/>
      <c r="X286" s="34"/>
      <c r="Y286" s="34"/>
      <c r="Z286" s="34"/>
      <c r="AA286" s="34"/>
      <c r="AB286" s="34"/>
      <c r="AC286" s="34"/>
      <c r="AD286" s="34"/>
      <c r="AE286" s="34"/>
      <c r="AT286" s="13" t="s">
        <v>340</v>
      </c>
      <c r="AU286" s="13" t="s">
        <v>76</v>
      </c>
    </row>
    <row r="287" s="10" customFormat="1">
      <c r="A287" s="10"/>
      <c r="B287" s="230"/>
      <c r="C287" s="231"/>
      <c r="D287" s="225" t="s">
        <v>203</v>
      </c>
      <c r="E287" s="232" t="s">
        <v>1</v>
      </c>
      <c r="F287" s="233" t="s">
        <v>514</v>
      </c>
      <c r="G287" s="231"/>
      <c r="H287" s="234">
        <v>0.29999999999999999</v>
      </c>
      <c r="I287" s="235"/>
      <c r="J287" s="231"/>
      <c r="K287" s="231"/>
      <c r="L287" s="236"/>
      <c r="M287" s="237"/>
      <c r="N287" s="238"/>
      <c r="O287" s="238"/>
      <c r="P287" s="238"/>
      <c r="Q287" s="238"/>
      <c r="R287" s="238"/>
      <c r="S287" s="238"/>
      <c r="T287" s="239"/>
      <c r="U287" s="10"/>
      <c r="V287" s="10"/>
      <c r="W287" s="10"/>
      <c r="X287" s="10"/>
      <c r="Y287" s="10"/>
      <c r="Z287" s="10"/>
      <c r="AA287" s="10"/>
      <c r="AB287" s="10"/>
      <c r="AC287" s="10"/>
      <c r="AD287" s="10"/>
      <c r="AE287" s="10"/>
      <c r="AT287" s="240" t="s">
        <v>203</v>
      </c>
      <c r="AU287" s="240" t="s">
        <v>76</v>
      </c>
      <c r="AV287" s="10" t="s">
        <v>85</v>
      </c>
      <c r="AW287" s="10" t="s">
        <v>32</v>
      </c>
      <c r="AX287" s="10" t="s">
        <v>83</v>
      </c>
      <c r="AY287" s="240" t="s">
        <v>197</v>
      </c>
    </row>
    <row r="288" s="2" customFormat="1" ht="16.5" customHeight="1">
      <c r="A288" s="34"/>
      <c r="B288" s="35"/>
      <c r="C288" s="211" t="s">
        <v>515</v>
      </c>
      <c r="D288" s="211" t="s">
        <v>192</v>
      </c>
      <c r="E288" s="212" t="s">
        <v>516</v>
      </c>
      <c r="F288" s="213" t="s">
        <v>517</v>
      </c>
      <c r="G288" s="214" t="s">
        <v>307</v>
      </c>
      <c r="H288" s="215">
        <v>0.90000000000000002</v>
      </c>
      <c r="I288" s="216"/>
      <c r="J288" s="217">
        <f>ROUND(I288*H288,2)</f>
        <v>0</v>
      </c>
      <c r="K288" s="218"/>
      <c r="L288" s="40"/>
      <c r="M288" s="219" t="s">
        <v>1</v>
      </c>
      <c r="N288" s="220" t="s">
        <v>41</v>
      </c>
      <c r="O288" s="87"/>
      <c r="P288" s="221">
        <f>O288*H288</f>
        <v>0</v>
      </c>
      <c r="Q288" s="221">
        <v>0</v>
      </c>
      <c r="R288" s="221">
        <f>Q288*H288</f>
        <v>0</v>
      </c>
      <c r="S288" s="221">
        <v>0</v>
      </c>
      <c r="T288" s="222">
        <f>S288*H288</f>
        <v>0</v>
      </c>
      <c r="U288" s="34"/>
      <c r="V288" s="34"/>
      <c r="W288" s="34"/>
      <c r="X288" s="34"/>
      <c r="Y288" s="34"/>
      <c r="Z288" s="34"/>
      <c r="AA288" s="34"/>
      <c r="AB288" s="34"/>
      <c r="AC288" s="34"/>
      <c r="AD288" s="34"/>
      <c r="AE288" s="34"/>
      <c r="AR288" s="223" t="s">
        <v>503</v>
      </c>
      <c r="AT288" s="223" t="s">
        <v>192</v>
      </c>
      <c r="AU288" s="223" t="s">
        <v>76</v>
      </c>
      <c r="AY288" s="13" t="s">
        <v>197</v>
      </c>
      <c r="BE288" s="224">
        <f>IF(N288="základní",J288,0)</f>
        <v>0</v>
      </c>
      <c r="BF288" s="224">
        <f>IF(N288="snížená",J288,0)</f>
        <v>0</v>
      </c>
      <c r="BG288" s="224">
        <f>IF(N288="zákl. přenesená",J288,0)</f>
        <v>0</v>
      </c>
      <c r="BH288" s="224">
        <f>IF(N288="sníž. přenesená",J288,0)</f>
        <v>0</v>
      </c>
      <c r="BI288" s="224">
        <f>IF(N288="nulová",J288,0)</f>
        <v>0</v>
      </c>
      <c r="BJ288" s="13" t="s">
        <v>83</v>
      </c>
      <c r="BK288" s="224">
        <f>ROUND(I288*H288,2)</f>
        <v>0</v>
      </c>
      <c r="BL288" s="13" t="s">
        <v>503</v>
      </c>
      <c r="BM288" s="223" t="s">
        <v>518</v>
      </c>
    </row>
    <row r="289" s="2" customFormat="1">
      <c r="A289" s="34"/>
      <c r="B289" s="35"/>
      <c r="C289" s="36"/>
      <c r="D289" s="225" t="s">
        <v>199</v>
      </c>
      <c r="E289" s="36"/>
      <c r="F289" s="226" t="s">
        <v>519</v>
      </c>
      <c r="G289" s="36"/>
      <c r="H289" s="36"/>
      <c r="I289" s="150"/>
      <c r="J289" s="36"/>
      <c r="K289" s="36"/>
      <c r="L289" s="40"/>
      <c r="M289" s="227"/>
      <c r="N289" s="228"/>
      <c r="O289" s="87"/>
      <c r="P289" s="87"/>
      <c r="Q289" s="87"/>
      <c r="R289" s="87"/>
      <c r="S289" s="87"/>
      <c r="T289" s="88"/>
      <c r="U289" s="34"/>
      <c r="V289" s="34"/>
      <c r="W289" s="34"/>
      <c r="X289" s="34"/>
      <c r="Y289" s="34"/>
      <c r="Z289" s="34"/>
      <c r="AA289" s="34"/>
      <c r="AB289" s="34"/>
      <c r="AC289" s="34"/>
      <c r="AD289" s="34"/>
      <c r="AE289" s="34"/>
      <c r="AT289" s="13" t="s">
        <v>199</v>
      </c>
      <c r="AU289" s="13" t="s">
        <v>76</v>
      </c>
    </row>
    <row r="290" s="2" customFormat="1">
      <c r="A290" s="34"/>
      <c r="B290" s="35"/>
      <c r="C290" s="36"/>
      <c r="D290" s="225" t="s">
        <v>340</v>
      </c>
      <c r="E290" s="36"/>
      <c r="F290" s="229" t="s">
        <v>513</v>
      </c>
      <c r="G290" s="36"/>
      <c r="H290" s="36"/>
      <c r="I290" s="150"/>
      <c r="J290" s="36"/>
      <c r="K290" s="36"/>
      <c r="L290" s="40"/>
      <c r="M290" s="227"/>
      <c r="N290" s="228"/>
      <c r="O290" s="87"/>
      <c r="P290" s="87"/>
      <c r="Q290" s="87"/>
      <c r="R290" s="87"/>
      <c r="S290" s="87"/>
      <c r="T290" s="88"/>
      <c r="U290" s="34"/>
      <c r="V290" s="34"/>
      <c r="W290" s="34"/>
      <c r="X290" s="34"/>
      <c r="Y290" s="34"/>
      <c r="Z290" s="34"/>
      <c r="AA290" s="34"/>
      <c r="AB290" s="34"/>
      <c r="AC290" s="34"/>
      <c r="AD290" s="34"/>
      <c r="AE290" s="34"/>
      <c r="AT290" s="13" t="s">
        <v>340</v>
      </c>
      <c r="AU290" s="13" t="s">
        <v>76</v>
      </c>
    </row>
    <row r="291" s="10" customFormat="1">
      <c r="A291" s="10"/>
      <c r="B291" s="230"/>
      <c r="C291" s="231"/>
      <c r="D291" s="225" t="s">
        <v>203</v>
      </c>
      <c r="E291" s="232" t="s">
        <v>1</v>
      </c>
      <c r="F291" s="233" t="s">
        <v>507</v>
      </c>
      <c r="G291" s="231"/>
      <c r="H291" s="234">
        <v>0.90000000000000002</v>
      </c>
      <c r="I291" s="235"/>
      <c r="J291" s="231"/>
      <c r="K291" s="231"/>
      <c r="L291" s="236"/>
      <c r="M291" s="237"/>
      <c r="N291" s="238"/>
      <c r="O291" s="238"/>
      <c r="P291" s="238"/>
      <c r="Q291" s="238"/>
      <c r="R291" s="238"/>
      <c r="S291" s="238"/>
      <c r="T291" s="239"/>
      <c r="U291" s="10"/>
      <c r="V291" s="10"/>
      <c r="W291" s="10"/>
      <c r="X291" s="10"/>
      <c r="Y291" s="10"/>
      <c r="Z291" s="10"/>
      <c r="AA291" s="10"/>
      <c r="AB291" s="10"/>
      <c r="AC291" s="10"/>
      <c r="AD291" s="10"/>
      <c r="AE291" s="10"/>
      <c r="AT291" s="240" t="s">
        <v>203</v>
      </c>
      <c r="AU291" s="240" t="s">
        <v>76</v>
      </c>
      <c r="AV291" s="10" t="s">
        <v>85</v>
      </c>
      <c r="AW291" s="10" t="s">
        <v>32</v>
      </c>
      <c r="AX291" s="10" t="s">
        <v>83</v>
      </c>
      <c r="AY291" s="240" t="s">
        <v>197</v>
      </c>
    </row>
    <row r="292" s="2" customFormat="1" ht="16.5" customHeight="1">
      <c r="A292" s="34"/>
      <c r="B292" s="35"/>
      <c r="C292" s="211" t="s">
        <v>520</v>
      </c>
      <c r="D292" s="211" t="s">
        <v>192</v>
      </c>
      <c r="E292" s="212" t="s">
        <v>521</v>
      </c>
      <c r="F292" s="213" t="s">
        <v>522</v>
      </c>
      <c r="G292" s="214" t="s">
        <v>307</v>
      </c>
      <c r="H292" s="215">
        <v>0.29999999999999999</v>
      </c>
      <c r="I292" s="216"/>
      <c r="J292" s="217">
        <f>ROUND(I292*H292,2)</f>
        <v>0</v>
      </c>
      <c r="K292" s="218"/>
      <c r="L292" s="40"/>
      <c r="M292" s="219" t="s">
        <v>1</v>
      </c>
      <c r="N292" s="220" t="s">
        <v>41</v>
      </c>
      <c r="O292" s="87"/>
      <c r="P292" s="221">
        <f>O292*H292</f>
        <v>0</v>
      </c>
      <c r="Q292" s="221">
        <v>0</v>
      </c>
      <c r="R292" s="221">
        <f>Q292*H292</f>
        <v>0</v>
      </c>
      <c r="S292" s="221">
        <v>0</v>
      </c>
      <c r="T292" s="222">
        <f>S292*H292</f>
        <v>0</v>
      </c>
      <c r="U292" s="34"/>
      <c r="V292" s="34"/>
      <c r="W292" s="34"/>
      <c r="X292" s="34"/>
      <c r="Y292" s="34"/>
      <c r="Z292" s="34"/>
      <c r="AA292" s="34"/>
      <c r="AB292" s="34"/>
      <c r="AC292" s="34"/>
      <c r="AD292" s="34"/>
      <c r="AE292" s="34"/>
      <c r="AR292" s="223" t="s">
        <v>503</v>
      </c>
      <c r="AT292" s="223" t="s">
        <v>192</v>
      </c>
      <c r="AU292" s="223" t="s">
        <v>76</v>
      </c>
      <c r="AY292" s="13" t="s">
        <v>197</v>
      </c>
      <c r="BE292" s="224">
        <f>IF(N292="základní",J292,0)</f>
        <v>0</v>
      </c>
      <c r="BF292" s="224">
        <f>IF(N292="snížená",J292,0)</f>
        <v>0</v>
      </c>
      <c r="BG292" s="224">
        <f>IF(N292="zákl. přenesená",J292,0)</f>
        <v>0</v>
      </c>
      <c r="BH292" s="224">
        <f>IF(N292="sníž. přenesená",J292,0)</f>
        <v>0</v>
      </c>
      <c r="BI292" s="224">
        <f>IF(N292="nulová",J292,0)</f>
        <v>0</v>
      </c>
      <c r="BJ292" s="13" t="s">
        <v>83</v>
      </c>
      <c r="BK292" s="224">
        <f>ROUND(I292*H292,2)</f>
        <v>0</v>
      </c>
      <c r="BL292" s="13" t="s">
        <v>503</v>
      </c>
      <c r="BM292" s="223" t="s">
        <v>523</v>
      </c>
    </row>
    <row r="293" s="2" customFormat="1">
      <c r="A293" s="34"/>
      <c r="B293" s="35"/>
      <c r="C293" s="36"/>
      <c r="D293" s="225" t="s">
        <v>199</v>
      </c>
      <c r="E293" s="36"/>
      <c r="F293" s="226" t="s">
        <v>524</v>
      </c>
      <c r="G293" s="36"/>
      <c r="H293" s="36"/>
      <c r="I293" s="150"/>
      <c r="J293" s="36"/>
      <c r="K293" s="36"/>
      <c r="L293" s="40"/>
      <c r="M293" s="227"/>
      <c r="N293" s="228"/>
      <c r="O293" s="87"/>
      <c r="P293" s="87"/>
      <c r="Q293" s="87"/>
      <c r="R293" s="87"/>
      <c r="S293" s="87"/>
      <c r="T293" s="88"/>
      <c r="U293" s="34"/>
      <c r="V293" s="34"/>
      <c r="W293" s="34"/>
      <c r="X293" s="34"/>
      <c r="Y293" s="34"/>
      <c r="Z293" s="34"/>
      <c r="AA293" s="34"/>
      <c r="AB293" s="34"/>
      <c r="AC293" s="34"/>
      <c r="AD293" s="34"/>
      <c r="AE293" s="34"/>
      <c r="AT293" s="13" t="s">
        <v>199</v>
      </c>
      <c r="AU293" s="13" t="s">
        <v>76</v>
      </c>
    </row>
    <row r="294" s="2" customFormat="1">
      <c r="A294" s="34"/>
      <c r="B294" s="35"/>
      <c r="C294" s="36"/>
      <c r="D294" s="225" t="s">
        <v>340</v>
      </c>
      <c r="E294" s="36"/>
      <c r="F294" s="229" t="s">
        <v>525</v>
      </c>
      <c r="G294" s="36"/>
      <c r="H294" s="36"/>
      <c r="I294" s="150"/>
      <c r="J294" s="36"/>
      <c r="K294" s="36"/>
      <c r="L294" s="40"/>
      <c r="M294" s="227"/>
      <c r="N294" s="228"/>
      <c r="O294" s="87"/>
      <c r="P294" s="87"/>
      <c r="Q294" s="87"/>
      <c r="R294" s="87"/>
      <c r="S294" s="87"/>
      <c r="T294" s="88"/>
      <c r="U294" s="34"/>
      <c r="V294" s="34"/>
      <c r="W294" s="34"/>
      <c r="X294" s="34"/>
      <c r="Y294" s="34"/>
      <c r="Z294" s="34"/>
      <c r="AA294" s="34"/>
      <c r="AB294" s="34"/>
      <c r="AC294" s="34"/>
      <c r="AD294" s="34"/>
      <c r="AE294" s="34"/>
      <c r="AT294" s="13" t="s">
        <v>340</v>
      </c>
      <c r="AU294" s="13" t="s">
        <v>76</v>
      </c>
    </row>
    <row r="295" s="10" customFormat="1">
      <c r="A295" s="10"/>
      <c r="B295" s="230"/>
      <c r="C295" s="231"/>
      <c r="D295" s="225" t="s">
        <v>203</v>
      </c>
      <c r="E295" s="232" t="s">
        <v>1</v>
      </c>
      <c r="F295" s="233" t="s">
        <v>526</v>
      </c>
      <c r="G295" s="231"/>
      <c r="H295" s="234">
        <v>0.29999999999999999</v>
      </c>
      <c r="I295" s="235"/>
      <c r="J295" s="231"/>
      <c r="K295" s="231"/>
      <c r="L295" s="236"/>
      <c r="M295" s="237"/>
      <c r="N295" s="238"/>
      <c r="O295" s="238"/>
      <c r="P295" s="238"/>
      <c r="Q295" s="238"/>
      <c r="R295" s="238"/>
      <c r="S295" s="238"/>
      <c r="T295" s="239"/>
      <c r="U295" s="10"/>
      <c r="V295" s="10"/>
      <c r="W295" s="10"/>
      <c r="X295" s="10"/>
      <c r="Y295" s="10"/>
      <c r="Z295" s="10"/>
      <c r="AA295" s="10"/>
      <c r="AB295" s="10"/>
      <c r="AC295" s="10"/>
      <c r="AD295" s="10"/>
      <c r="AE295" s="10"/>
      <c r="AT295" s="240" t="s">
        <v>203</v>
      </c>
      <c r="AU295" s="240" t="s">
        <v>76</v>
      </c>
      <c r="AV295" s="10" t="s">
        <v>85</v>
      </c>
      <c r="AW295" s="10" t="s">
        <v>32</v>
      </c>
      <c r="AX295" s="10" t="s">
        <v>83</v>
      </c>
      <c r="AY295" s="240" t="s">
        <v>197</v>
      </c>
    </row>
    <row r="296" s="2" customFormat="1" ht="21.75" customHeight="1">
      <c r="A296" s="34"/>
      <c r="B296" s="35"/>
      <c r="C296" s="211" t="s">
        <v>527</v>
      </c>
      <c r="D296" s="211" t="s">
        <v>192</v>
      </c>
      <c r="E296" s="212" t="s">
        <v>528</v>
      </c>
      <c r="F296" s="213" t="s">
        <v>529</v>
      </c>
      <c r="G296" s="214" t="s">
        <v>307</v>
      </c>
      <c r="H296" s="215">
        <v>0.90000000000000002</v>
      </c>
      <c r="I296" s="216"/>
      <c r="J296" s="217">
        <f>ROUND(I296*H296,2)</f>
        <v>0</v>
      </c>
      <c r="K296" s="218"/>
      <c r="L296" s="40"/>
      <c r="M296" s="219" t="s">
        <v>1</v>
      </c>
      <c r="N296" s="220" t="s">
        <v>41</v>
      </c>
      <c r="O296" s="87"/>
      <c r="P296" s="221">
        <f>O296*H296</f>
        <v>0</v>
      </c>
      <c r="Q296" s="221">
        <v>0</v>
      </c>
      <c r="R296" s="221">
        <f>Q296*H296</f>
        <v>0</v>
      </c>
      <c r="S296" s="221">
        <v>0</v>
      </c>
      <c r="T296" s="222">
        <f>S296*H296</f>
        <v>0</v>
      </c>
      <c r="U296" s="34"/>
      <c r="V296" s="34"/>
      <c r="W296" s="34"/>
      <c r="X296" s="34"/>
      <c r="Y296" s="34"/>
      <c r="Z296" s="34"/>
      <c r="AA296" s="34"/>
      <c r="AB296" s="34"/>
      <c r="AC296" s="34"/>
      <c r="AD296" s="34"/>
      <c r="AE296" s="34"/>
      <c r="AR296" s="223" t="s">
        <v>503</v>
      </c>
      <c r="AT296" s="223" t="s">
        <v>192</v>
      </c>
      <c r="AU296" s="223" t="s">
        <v>76</v>
      </c>
      <c r="AY296" s="13" t="s">
        <v>197</v>
      </c>
      <c r="BE296" s="224">
        <f>IF(N296="základní",J296,0)</f>
        <v>0</v>
      </c>
      <c r="BF296" s="224">
        <f>IF(N296="snížená",J296,0)</f>
        <v>0</v>
      </c>
      <c r="BG296" s="224">
        <f>IF(N296="zákl. přenesená",J296,0)</f>
        <v>0</v>
      </c>
      <c r="BH296" s="224">
        <f>IF(N296="sníž. přenesená",J296,0)</f>
        <v>0</v>
      </c>
      <c r="BI296" s="224">
        <f>IF(N296="nulová",J296,0)</f>
        <v>0</v>
      </c>
      <c r="BJ296" s="13" t="s">
        <v>83</v>
      </c>
      <c r="BK296" s="224">
        <f>ROUND(I296*H296,2)</f>
        <v>0</v>
      </c>
      <c r="BL296" s="13" t="s">
        <v>503</v>
      </c>
      <c r="BM296" s="223" t="s">
        <v>530</v>
      </c>
    </row>
    <row r="297" s="2" customFormat="1">
      <c r="A297" s="34"/>
      <c r="B297" s="35"/>
      <c r="C297" s="36"/>
      <c r="D297" s="225" t="s">
        <v>199</v>
      </c>
      <c r="E297" s="36"/>
      <c r="F297" s="226" t="s">
        <v>531</v>
      </c>
      <c r="G297" s="36"/>
      <c r="H297" s="36"/>
      <c r="I297" s="150"/>
      <c r="J297" s="36"/>
      <c r="K297" s="36"/>
      <c r="L297" s="40"/>
      <c r="M297" s="227"/>
      <c r="N297" s="228"/>
      <c r="O297" s="87"/>
      <c r="P297" s="87"/>
      <c r="Q297" s="87"/>
      <c r="R297" s="87"/>
      <c r="S297" s="87"/>
      <c r="T297" s="88"/>
      <c r="U297" s="34"/>
      <c r="V297" s="34"/>
      <c r="W297" s="34"/>
      <c r="X297" s="34"/>
      <c r="Y297" s="34"/>
      <c r="Z297" s="34"/>
      <c r="AA297" s="34"/>
      <c r="AB297" s="34"/>
      <c r="AC297" s="34"/>
      <c r="AD297" s="34"/>
      <c r="AE297" s="34"/>
      <c r="AT297" s="13" t="s">
        <v>199</v>
      </c>
      <c r="AU297" s="13" t="s">
        <v>76</v>
      </c>
    </row>
    <row r="298" s="2" customFormat="1">
      <c r="A298" s="34"/>
      <c r="B298" s="35"/>
      <c r="C298" s="36"/>
      <c r="D298" s="225" t="s">
        <v>340</v>
      </c>
      <c r="E298" s="36"/>
      <c r="F298" s="229" t="s">
        <v>525</v>
      </c>
      <c r="G298" s="36"/>
      <c r="H298" s="36"/>
      <c r="I298" s="150"/>
      <c r="J298" s="36"/>
      <c r="K298" s="36"/>
      <c r="L298" s="40"/>
      <c r="M298" s="227"/>
      <c r="N298" s="228"/>
      <c r="O298" s="87"/>
      <c r="P298" s="87"/>
      <c r="Q298" s="87"/>
      <c r="R298" s="87"/>
      <c r="S298" s="87"/>
      <c r="T298" s="88"/>
      <c r="U298" s="34"/>
      <c r="V298" s="34"/>
      <c r="W298" s="34"/>
      <c r="X298" s="34"/>
      <c r="Y298" s="34"/>
      <c r="Z298" s="34"/>
      <c r="AA298" s="34"/>
      <c r="AB298" s="34"/>
      <c r="AC298" s="34"/>
      <c r="AD298" s="34"/>
      <c r="AE298" s="34"/>
      <c r="AT298" s="13" t="s">
        <v>340</v>
      </c>
      <c r="AU298" s="13" t="s">
        <v>76</v>
      </c>
    </row>
    <row r="299" s="10" customFormat="1">
      <c r="A299" s="10"/>
      <c r="B299" s="230"/>
      <c r="C299" s="231"/>
      <c r="D299" s="225" t="s">
        <v>203</v>
      </c>
      <c r="E299" s="232" t="s">
        <v>1</v>
      </c>
      <c r="F299" s="233" t="s">
        <v>532</v>
      </c>
      <c r="G299" s="231"/>
      <c r="H299" s="234">
        <v>0.90000000000000002</v>
      </c>
      <c r="I299" s="235"/>
      <c r="J299" s="231"/>
      <c r="K299" s="231"/>
      <c r="L299" s="236"/>
      <c r="M299" s="237"/>
      <c r="N299" s="238"/>
      <c r="O299" s="238"/>
      <c r="P299" s="238"/>
      <c r="Q299" s="238"/>
      <c r="R299" s="238"/>
      <c r="S299" s="238"/>
      <c r="T299" s="239"/>
      <c r="U299" s="10"/>
      <c r="V299" s="10"/>
      <c r="W299" s="10"/>
      <c r="X299" s="10"/>
      <c r="Y299" s="10"/>
      <c r="Z299" s="10"/>
      <c r="AA299" s="10"/>
      <c r="AB299" s="10"/>
      <c r="AC299" s="10"/>
      <c r="AD299" s="10"/>
      <c r="AE299" s="10"/>
      <c r="AT299" s="240" t="s">
        <v>203</v>
      </c>
      <c r="AU299" s="240" t="s">
        <v>76</v>
      </c>
      <c r="AV299" s="10" t="s">
        <v>85</v>
      </c>
      <c r="AW299" s="10" t="s">
        <v>32</v>
      </c>
      <c r="AX299" s="10" t="s">
        <v>83</v>
      </c>
      <c r="AY299" s="240" t="s">
        <v>197</v>
      </c>
    </row>
    <row r="300" s="2" customFormat="1" ht="16.5" customHeight="1">
      <c r="A300" s="34"/>
      <c r="B300" s="35"/>
      <c r="C300" s="211" t="s">
        <v>533</v>
      </c>
      <c r="D300" s="211" t="s">
        <v>192</v>
      </c>
      <c r="E300" s="212" t="s">
        <v>534</v>
      </c>
      <c r="F300" s="213" t="s">
        <v>535</v>
      </c>
      <c r="G300" s="214" t="s">
        <v>307</v>
      </c>
      <c r="H300" s="215">
        <v>16.443000000000001</v>
      </c>
      <c r="I300" s="216"/>
      <c r="J300" s="217">
        <f>ROUND(I300*H300,2)</f>
        <v>0</v>
      </c>
      <c r="K300" s="218"/>
      <c r="L300" s="40"/>
      <c r="M300" s="219" t="s">
        <v>1</v>
      </c>
      <c r="N300" s="220" t="s">
        <v>41</v>
      </c>
      <c r="O300" s="87"/>
      <c r="P300" s="221">
        <f>O300*H300</f>
        <v>0</v>
      </c>
      <c r="Q300" s="221">
        <v>0</v>
      </c>
      <c r="R300" s="221">
        <f>Q300*H300</f>
        <v>0</v>
      </c>
      <c r="S300" s="221">
        <v>0</v>
      </c>
      <c r="T300" s="222">
        <f>S300*H300</f>
        <v>0</v>
      </c>
      <c r="U300" s="34"/>
      <c r="V300" s="34"/>
      <c r="W300" s="34"/>
      <c r="X300" s="34"/>
      <c r="Y300" s="34"/>
      <c r="Z300" s="34"/>
      <c r="AA300" s="34"/>
      <c r="AB300" s="34"/>
      <c r="AC300" s="34"/>
      <c r="AD300" s="34"/>
      <c r="AE300" s="34"/>
      <c r="AR300" s="223" t="s">
        <v>196</v>
      </c>
      <c r="AT300" s="223" t="s">
        <v>192</v>
      </c>
      <c r="AU300" s="223" t="s">
        <v>76</v>
      </c>
      <c r="AY300" s="13" t="s">
        <v>197</v>
      </c>
      <c r="BE300" s="224">
        <f>IF(N300="základní",J300,0)</f>
        <v>0</v>
      </c>
      <c r="BF300" s="224">
        <f>IF(N300="snížená",J300,0)</f>
        <v>0</v>
      </c>
      <c r="BG300" s="224">
        <f>IF(N300="zákl. přenesená",J300,0)</f>
        <v>0</v>
      </c>
      <c r="BH300" s="224">
        <f>IF(N300="sníž. přenesená",J300,0)</f>
        <v>0</v>
      </c>
      <c r="BI300" s="224">
        <f>IF(N300="nulová",J300,0)</f>
        <v>0</v>
      </c>
      <c r="BJ300" s="13" t="s">
        <v>83</v>
      </c>
      <c r="BK300" s="224">
        <f>ROUND(I300*H300,2)</f>
        <v>0</v>
      </c>
      <c r="BL300" s="13" t="s">
        <v>196</v>
      </c>
      <c r="BM300" s="223" t="s">
        <v>536</v>
      </c>
    </row>
    <row r="301" s="2" customFormat="1">
      <c r="A301" s="34"/>
      <c r="B301" s="35"/>
      <c r="C301" s="36"/>
      <c r="D301" s="225" t="s">
        <v>199</v>
      </c>
      <c r="E301" s="36"/>
      <c r="F301" s="226" t="s">
        <v>537</v>
      </c>
      <c r="G301" s="36"/>
      <c r="H301" s="36"/>
      <c r="I301" s="150"/>
      <c r="J301" s="36"/>
      <c r="K301" s="36"/>
      <c r="L301" s="40"/>
      <c r="M301" s="227"/>
      <c r="N301" s="228"/>
      <c r="O301" s="87"/>
      <c r="P301" s="87"/>
      <c r="Q301" s="87"/>
      <c r="R301" s="87"/>
      <c r="S301" s="87"/>
      <c r="T301" s="88"/>
      <c r="U301" s="34"/>
      <c r="V301" s="34"/>
      <c r="W301" s="34"/>
      <c r="X301" s="34"/>
      <c r="Y301" s="34"/>
      <c r="Z301" s="34"/>
      <c r="AA301" s="34"/>
      <c r="AB301" s="34"/>
      <c r="AC301" s="34"/>
      <c r="AD301" s="34"/>
      <c r="AE301" s="34"/>
      <c r="AT301" s="13" t="s">
        <v>199</v>
      </c>
      <c r="AU301" s="13" t="s">
        <v>76</v>
      </c>
    </row>
    <row r="302" s="2" customFormat="1">
      <c r="A302" s="34"/>
      <c r="B302" s="35"/>
      <c r="C302" s="36"/>
      <c r="D302" s="225" t="s">
        <v>201</v>
      </c>
      <c r="E302" s="36"/>
      <c r="F302" s="229" t="s">
        <v>538</v>
      </c>
      <c r="G302" s="36"/>
      <c r="H302" s="36"/>
      <c r="I302" s="150"/>
      <c r="J302" s="36"/>
      <c r="K302" s="36"/>
      <c r="L302" s="40"/>
      <c r="M302" s="227"/>
      <c r="N302" s="228"/>
      <c r="O302" s="87"/>
      <c r="P302" s="87"/>
      <c r="Q302" s="87"/>
      <c r="R302" s="87"/>
      <c r="S302" s="87"/>
      <c r="T302" s="88"/>
      <c r="U302" s="34"/>
      <c r="V302" s="34"/>
      <c r="W302" s="34"/>
      <c r="X302" s="34"/>
      <c r="Y302" s="34"/>
      <c r="Z302" s="34"/>
      <c r="AA302" s="34"/>
      <c r="AB302" s="34"/>
      <c r="AC302" s="34"/>
      <c r="AD302" s="34"/>
      <c r="AE302" s="34"/>
      <c r="AT302" s="13" t="s">
        <v>201</v>
      </c>
      <c r="AU302" s="13" t="s">
        <v>76</v>
      </c>
    </row>
    <row r="303" s="10" customFormat="1">
      <c r="A303" s="10"/>
      <c r="B303" s="230"/>
      <c r="C303" s="231"/>
      <c r="D303" s="225" t="s">
        <v>203</v>
      </c>
      <c r="E303" s="232" t="s">
        <v>1</v>
      </c>
      <c r="F303" s="233" t="s">
        <v>539</v>
      </c>
      <c r="G303" s="231"/>
      <c r="H303" s="234">
        <v>16.443000000000001</v>
      </c>
      <c r="I303" s="235"/>
      <c r="J303" s="231"/>
      <c r="K303" s="231"/>
      <c r="L303" s="236"/>
      <c r="M303" s="237"/>
      <c r="N303" s="238"/>
      <c r="O303" s="238"/>
      <c r="P303" s="238"/>
      <c r="Q303" s="238"/>
      <c r="R303" s="238"/>
      <c r="S303" s="238"/>
      <c r="T303" s="239"/>
      <c r="U303" s="10"/>
      <c r="V303" s="10"/>
      <c r="W303" s="10"/>
      <c r="X303" s="10"/>
      <c r="Y303" s="10"/>
      <c r="Z303" s="10"/>
      <c r="AA303" s="10"/>
      <c r="AB303" s="10"/>
      <c r="AC303" s="10"/>
      <c r="AD303" s="10"/>
      <c r="AE303" s="10"/>
      <c r="AT303" s="240" t="s">
        <v>203</v>
      </c>
      <c r="AU303" s="240" t="s">
        <v>76</v>
      </c>
      <c r="AV303" s="10" t="s">
        <v>85</v>
      </c>
      <c r="AW303" s="10" t="s">
        <v>32</v>
      </c>
      <c r="AX303" s="10" t="s">
        <v>83</v>
      </c>
      <c r="AY303" s="240" t="s">
        <v>197</v>
      </c>
    </row>
    <row r="304" s="2" customFormat="1" ht="16.5" customHeight="1">
      <c r="A304" s="34"/>
      <c r="B304" s="35"/>
      <c r="C304" s="211" t="s">
        <v>540</v>
      </c>
      <c r="D304" s="211" t="s">
        <v>192</v>
      </c>
      <c r="E304" s="212" t="s">
        <v>541</v>
      </c>
      <c r="F304" s="213" t="s">
        <v>542</v>
      </c>
      <c r="G304" s="214" t="s">
        <v>307</v>
      </c>
      <c r="H304" s="215">
        <v>1.5</v>
      </c>
      <c r="I304" s="216"/>
      <c r="J304" s="217">
        <f>ROUND(I304*H304,2)</f>
        <v>0</v>
      </c>
      <c r="K304" s="218"/>
      <c r="L304" s="40"/>
      <c r="M304" s="219" t="s">
        <v>1</v>
      </c>
      <c r="N304" s="220" t="s">
        <v>41</v>
      </c>
      <c r="O304" s="87"/>
      <c r="P304" s="221">
        <f>O304*H304</f>
        <v>0</v>
      </c>
      <c r="Q304" s="221">
        <v>0</v>
      </c>
      <c r="R304" s="221">
        <f>Q304*H304</f>
        <v>0</v>
      </c>
      <c r="S304" s="221">
        <v>0</v>
      </c>
      <c r="T304" s="222">
        <f>S304*H304</f>
        <v>0</v>
      </c>
      <c r="U304" s="34"/>
      <c r="V304" s="34"/>
      <c r="W304" s="34"/>
      <c r="X304" s="34"/>
      <c r="Y304" s="34"/>
      <c r="Z304" s="34"/>
      <c r="AA304" s="34"/>
      <c r="AB304" s="34"/>
      <c r="AC304" s="34"/>
      <c r="AD304" s="34"/>
      <c r="AE304" s="34"/>
      <c r="AR304" s="223" t="s">
        <v>196</v>
      </c>
      <c r="AT304" s="223" t="s">
        <v>192</v>
      </c>
      <c r="AU304" s="223" t="s">
        <v>76</v>
      </c>
      <c r="AY304" s="13" t="s">
        <v>197</v>
      </c>
      <c r="BE304" s="224">
        <f>IF(N304="základní",J304,0)</f>
        <v>0</v>
      </c>
      <c r="BF304" s="224">
        <f>IF(N304="snížená",J304,0)</f>
        <v>0</v>
      </c>
      <c r="BG304" s="224">
        <f>IF(N304="zákl. přenesená",J304,0)</f>
        <v>0</v>
      </c>
      <c r="BH304" s="224">
        <f>IF(N304="sníž. přenesená",J304,0)</f>
        <v>0</v>
      </c>
      <c r="BI304" s="224">
        <f>IF(N304="nulová",J304,0)</f>
        <v>0</v>
      </c>
      <c r="BJ304" s="13" t="s">
        <v>83</v>
      </c>
      <c r="BK304" s="224">
        <f>ROUND(I304*H304,2)</f>
        <v>0</v>
      </c>
      <c r="BL304" s="13" t="s">
        <v>196</v>
      </c>
      <c r="BM304" s="223" t="s">
        <v>543</v>
      </c>
    </row>
    <row r="305" s="2" customFormat="1">
      <c r="A305" s="34"/>
      <c r="B305" s="35"/>
      <c r="C305" s="36"/>
      <c r="D305" s="225" t="s">
        <v>199</v>
      </c>
      <c r="E305" s="36"/>
      <c r="F305" s="226" t="s">
        <v>544</v>
      </c>
      <c r="G305" s="36"/>
      <c r="H305" s="36"/>
      <c r="I305" s="150"/>
      <c r="J305" s="36"/>
      <c r="K305" s="36"/>
      <c r="L305" s="40"/>
      <c r="M305" s="227"/>
      <c r="N305" s="228"/>
      <c r="O305" s="87"/>
      <c r="P305" s="87"/>
      <c r="Q305" s="87"/>
      <c r="R305" s="87"/>
      <c r="S305" s="87"/>
      <c r="T305" s="88"/>
      <c r="U305" s="34"/>
      <c r="V305" s="34"/>
      <c r="W305" s="34"/>
      <c r="X305" s="34"/>
      <c r="Y305" s="34"/>
      <c r="Z305" s="34"/>
      <c r="AA305" s="34"/>
      <c r="AB305" s="34"/>
      <c r="AC305" s="34"/>
      <c r="AD305" s="34"/>
      <c r="AE305" s="34"/>
      <c r="AT305" s="13" t="s">
        <v>199</v>
      </c>
      <c r="AU305" s="13" t="s">
        <v>76</v>
      </c>
    </row>
    <row r="306" s="2" customFormat="1">
      <c r="A306" s="34"/>
      <c r="B306" s="35"/>
      <c r="C306" s="36"/>
      <c r="D306" s="225" t="s">
        <v>201</v>
      </c>
      <c r="E306" s="36"/>
      <c r="F306" s="229" t="s">
        <v>538</v>
      </c>
      <c r="G306" s="36"/>
      <c r="H306" s="36"/>
      <c r="I306" s="150"/>
      <c r="J306" s="36"/>
      <c r="K306" s="36"/>
      <c r="L306" s="40"/>
      <c r="M306" s="227"/>
      <c r="N306" s="228"/>
      <c r="O306" s="87"/>
      <c r="P306" s="87"/>
      <c r="Q306" s="87"/>
      <c r="R306" s="87"/>
      <c r="S306" s="87"/>
      <c r="T306" s="88"/>
      <c r="U306" s="34"/>
      <c r="V306" s="34"/>
      <c r="W306" s="34"/>
      <c r="X306" s="34"/>
      <c r="Y306" s="34"/>
      <c r="Z306" s="34"/>
      <c r="AA306" s="34"/>
      <c r="AB306" s="34"/>
      <c r="AC306" s="34"/>
      <c r="AD306" s="34"/>
      <c r="AE306" s="34"/>
      <c r="AT306" s="13" t="s">
        <v>201</v>
      </c>
      <c r="AU306" s="13" t="s">
        <v>76</v>
      </c>
    </row>
    <row r="307" s="10" customFormat="1">
      <c r="A307" s="10"/>
      <c r="B307" s="230"/>
      <c r="C307" s="231"/>
      <c r="D307" s="225" t="s">
        <v>203</v>
      </c>
      <c r="E307" s="232" t="s">
        <v>1</v>
      </c>
      <c r="F307" s="233" t="s">
        <v>545</v>
      </c>
      <c r="G307" s="231"/>
      <c r="H307" s="234">
        <v>1.5</v>
      </c>
      <c r="I307" s="235"/>
      <c r="J307" s="231"/>
      <c r="K307" s="231"/>
      <c r="L307" s="236"/>
      <c r="M307" s="237"/>
      <c r="N307" s="238"/>
      <c r="O307" s="238"/>
      <c r="P307" s="238"/>
      <c r="Q307" s="238"/>
      <c r="R307" s="238"/>
      <c r="S307" s="238"/>
      <c r="T307" s="239"/>
      <c r="U307" s="10"/>
      <c r="V307" s="10"/>
      <c r="W307" s="10"/>
      <c r="X307" s="10"/>
      <c r="Y307" s="10"/>
      <c r="Z307" s="10"/>
      <c r="AA307" s="10"/>
      <c r="AB307" s="10"/>
      <c r="AC307" s="10"/>
      <c r="AD307" s="10"/>
      <c r="AE307" s="10"/>
      <c r="AT307" s="240" t="s">
        <v>203</v>
      </c>
      <c r="AU307" s="240" t="s">
        <v>76</v>
      </c>
      <c r="AV307" s="10" t="s">
        <v>85</v>
      </c>
      <c r="AW307" s="10" t="s">
        <v>32</v>
      </c>
      <c r="AX307" s="10" t="s">
        <v>83</v>
      </c>
      <c r="AY307" s="240" t="s">
        <v>197</v>
      </c>
    </row>
    <row r="308" s="2" customFormat="1" ht="16.5" customHeight="1">
      <c r="A308" s="34"/>
      <c r="B308" s="35"/>
      <c r="C308" s="211" t="s">
        <v>546</v>
      </c>
      <c r="D308" s="211" t="s">
        <v>192</v>
      </c>
      <c r="E308" s="212" t="s">
        <v>547</v>
      </c>
      <c r="F308" s="213" t="s">
        <v>548</v>
      </c>
      <c r="G308" s="214" t="s">
        <v>209</v>
      </c>
      <c r="H308" s="215">
        <v>4</v>
      </c>
      <c r="I308" s="216"/>
      <c r="J308" s="217">
        <f>ROUND(I308*H308,2)</f>
        <v>0</v>
      </c>
      <c r="K308" s="218"/>
      <c r="L308" s="40"/>
      <c r="M308" s="219" t="s">
        <v>1</v>
      </c>
      <c r="N308" s="220" t="s">
        <v>41</v>
      </c>
      <c r="O308" s="87"/>
      <c r="P308" s="221">
        <f>O308*H308</f>
        <v>0</v>
      </c>
      <c r="Q308" s="221">
        <v>0</v>
      </c>
      <c r="R308" s="221">
        <f>Q308*H308</f>
        <v>0</v>
      </c>
      <c r="S308" s="221">
        <v>0</v>
      </c>
      <c r="T308" s="222">
        <f>S308*H308</f>
        <v>0</v>
      </c>
      <c r="U308" s="34"/>
      <c r="V308" s="34"/>
      <c r="W308" s="34"/>
      <c r="X308" s="34"/>
      <c r="Y308" s="34"/>
      <c r="Z308" s="34"/>
      <c r="AA308" s="34"/>
      <c r="AB308" s="34"/>
      <c r="AC308" s="34"/>
      <c r="AD308" s="34"/>
      <c r="AE308" s="34"/>
      <c r="AR308" s="223" t="s">
        <v>196</v>
      </c>
      <c r="AT308" s="223" t="s">
        <v>192</v>
      </c>
      <c r="AU308" s="223" t="s">
        <v>76</v>
      </c>
      <c r="AY308" s="13" t="s">
        <v>197</v>
      </c>
      <c r="BE308" s="224">
        <f>IF(N308="základní",J308,0)</f>
        <v>0</v>
      </c>
      <c r="BF308" s="224">
        <f>IF(N308="snížená",J308,0)</f>
        <v>0</v>
      </c>
      <c r="BG308" s="224">
        <f>IF(N308="zákl. přenesená",J308,0)</f>
        <v>0</v>
      </c>
      <c r="BH308" s="224">
        <f>IF(N308="sníž. přenesená",J308,0)</f>
        <v>0</v>
      </c>
      <c r="BI308" s="224">
        <f>IF(N308="nulová",J308,0)</f>
        <v>0</v>
      </c>
      <c r="BJ308" s="13" t="s">
        <v>83</v>
      </c>
      <c r="BK308" s="224">
        <f>ROUND(I308*H308,2)</f>
        <v>0</v>
      </c>
      <c r="BL308" s="13" t="s">
        <v>196</v>
      </c>
      <c r="BM308" s="223" t="s">
        <v>549</v>
      </c>
    </row>
    <row r="309" s="2" customFormat="1">
      <c r="A309" s="34"/>
      <c r="B309" s="35"/>
      <c r="C309" s="36"/>
      <c r="D309" s="225" t="s">
        <v>199</v>
      </c>
      <c r="E309" s="36"/>
      <c r="F309" s="226" t="s">
        <v>550</v>
      </c>
      <c r="G309" s="36"/>
      <c r="H309" s="36"/>
      <c r="I309" s="150"/>
      <c r="J309" s="36"/>
      <c r="K309" s="36"/>
      <c r="L309" s="40"/>
      <c r="M309" s="227"/>
      <c r="N309" s="228"/>
      <c r="O309" s="87"/>
      <c r="P309" s="87"/>
      <c r="Q309" s="87"/>
      <c r="R309" s="87"/>
      <c r="S309" s="87"/>
      <c r="T309" s="88"/>
      <c r="U309" s="34"/>
      <c r="V309" s="34"/>
      <c r="W309" s="34"/>
      <c r="X309" s="34"/>
      <c r="Y309" s="34"/>
      <c r="Z309" s="34"/>
      <c r="AA309" s="34"/>
      <c r="AB309" s="34"/>
      <c r="AC309" s="34"/>
      <c r="AD309" s="34"/>
      <c r="AE309" s="34"/>
      <c r="AT309" s="13" t="s">
        <v>199</v>
      </c>
      <c r="AU309" s="13" t="s">
        <v>76</v>
      </c>
    </row>
    <row r="310" s="2" customFormat="1">
      <c r="A310" s="34"/>
      <c r="B310" s="35"/>
      <c r="C310" s="36"/>
      <c r="D310" s="225" t="s">
        <v>201</v>
      </c>
      <c r="E310" s="36"/>
      <c r="F310" s="229" t="s">
        <v>551</v>
      </c>
      <c r="G310" s="36"/>
      <c r="H310" s="36"/>
      <c r="I310" s="150"/>
      <c r="J310" s="36"/>
      <c r="K310" s="36"/>
      <c r="L310" s="40"/>
      <c r="M310" s="227"/>
      <c r="N310" s="228"/>
      <c r="O310" s="87"/>
      <c r="P310" s="87"/>
      <c r="Q310" s="87"/>
      <c r="R310" s="87"/>
      <c r="S310" s="87"/>
      <c r="T310" s="88"/>
      <c r="U310" s="34"/>
      <c r="V310" s="34"/>
      <c r="W310" s="34"/>
      <c r="X310" s="34"/>
      <c r="Y310" s="34"/>
      <c r="Z310" s="34"/>
      <c r="AA310" s="34"/>
      <c r="AB310" s="34"/>
      <c r="AC310" s="34"/>
      <c r="AD310" s="34"/>
      <c r="AE310" s="34"/>
      <c r="AT310" s="13" t="s">
        <v>201</v>
      </c>
      <c r="AU310" s="13" t="s">
        <v>76</v>
      </c>
    </row>
    <row r="311" s="2" customFormat="1" ht="16.5" customHeight="1">
      <c r="A311" s="34"/>
      <c r="B311" s="35"/>
      <c r="C311" s="211" t="s">
        <v>552</v>
      </c>
      <c r="D311" s="211" t="s">
        <v>192</v>
      </c>
      <c r="E311" s="212" t="s">
        <v>553</v>
      </c>
      <c r="F311" s="213" t="s">
        <v>554</v>
      </c>
      <c r="G311" s="214" t="s">
        <v>307</v>
      </c>
      <c r="H311" s="215">
        <v>35.259999999999998</v>
      </c>
      <c r="I311" s="216"/>
      <c r="J311" s="217">
        <f>ROUND(I311*H311,2)</f>
        <v>0</v>
      </c>
      <c r="K311" s="218"/>
      <c r="L311" s="40"/>
      <c r="M311" s="219" t="s">
        <v>1</v>
      </c>
      <c r="N311" s="220" t="s">
        <v>41</v>
      </c>
      <c r="O311" s="87"/>
      <c r="P311" s="221">
        <f>O311*H311</f>
        <v>0</v>
      </c>
      <c r="Q311" s="221">
        <v>0</v>
      </c>
      <c r="R311" s="221">
        <f>Q311*H311</f>
        <v>0</v>
      </c>
      <c r="S311" s="221">
        <v>0</v>
      </c>
      <c r="T311" s="222">
        <f>S311*H311</f>
        <v>0</v>
      </c>
      <c r="U311" s="34"/>
      <c r="V311" s="34"/>
      <c r="W311" s="34"/>
      <c r="X311" s="34"/>
      <c r="Y311" s="34"/>
      <c r="Z311" s="34"/>
      <c r="AA311" s="34"/>
      <c r="AB311" s="34"/>
      <c r="AC311" s="34"/>
      <c r="AD311" s="34"/>
      <c r="AE311" s="34"/>
      <c r="AR311" s="223" t="s">
        <v>503</v>
      </c>
      <c r="AT311" s="223" t="s">
        <v>192</v>
      </c>
      <c r="AU311" s="223" t="s">
        <v>76</v>
      </c>
      <c r="AY311" s="13" t="s">
        <v>197</v>
      </c>
      <c r="BE311" s="224">
        <f>IF(N311="základní",J311,0)</f>
        <v>0</v>
      </c>
      <c r="BF311" s="224">
        <f>IF(N311="snížená",J311,0)</f>
        <v>0</v>
      </c>
      <c r="BG311" s="224">
        <f>IF(N311="zákl. přenesená",J311,0)</f>
        <v>0</v>
      </c>
      <c r="BH311" s="224">
        <f>IF(N311="sníž. přenesená",J311,0)</f>
        <v>0</v>
      </c>
      <c r="BI311" s="224">
        <f>IF(N311="nulová",J311,0)</f>
        <v>0</v>
      </c>
      <c r="BJ311" s="13" t="s">
        <v>83</v>
      </c>
      <c r="BK311" s="224">
        <f>ROUND(I311*H311,2)</f>
        <v>0</v>
      </c>
      <c r="BL311" s="13" t="s">
        <v>503</v>
      </c>
      <c r="BM311" s="223" t="s">
        <v>555</v>
      </c>
    </row>
    <row r="312" s="2" customFormat="1">
      <c r="A312" s="34"/>
      <c r="B312" s="35"/>
      <c r="C312" s="36"/>
      <c r="D312" s="225" t="s">
        <v>199</v>
      </c>
      <c r="E312" s="36"/>
      <c r="F312" s="226" t="s">
        <v>556</v>
      </c>
      <c r="G312" s="36"/>
      <c r="H312" s="36"/>
      <c r="I312" s="150"/>
      <c r="J312" s="36"/>
      <c r="K312" s="36"/>
      <c r="L312" s="40"/>
      <c r="M312" s="227"/>
      <c r="N312" s="228"/>
      <c r="O312" s="87"/>
      <c r="P312" s="87"/>
      <c r="Q312" s="87"/>
      <c r="R312" s="87"/>
      <c r="S312" s="87"/>
      <c r="T312" s="88"/>
      <c r="U312" s="34"/>
      <c r="V312" s="34"/>
      <c r="W312" s="34"/>
      <c r="X312" s="34"/>
      <c r="Y312" s="34"/>
      <c r="Z312" s="34"/>
      <c r="AA312" s="34"/>
      <c r="AB312" s="34"/>
      <c r="AC312" s="34"/>
      <c r="AD312" s="34"/>
      <c r="AE312" s="34"/>
      <c r="AT312" s="13" t="s">
        <v>199</v>
      </c>
      <c r="AU312" s="13" t="s">
        <v>76</v>
      </c>
    </row>
    <row r="313" s="2" customFormat="1">
      <c r="A313" s="34"/>
      <c r="B313" s="35"/>
      <c r="C313" s="36"/>
      <c r="D313" s="225" t="s">
        <v>340</v>
      </c>
      <c r="E313" s="36"/>
      <c r="F313" s="229" t="s">
        <v>525</v>
      </c>
      <c r="G313" s="36"/>
      <c r="H313" s="36"/>
      <c r="I313" s="150"/>
      <c r="J313" s="36"/>
      <c r="K313" s="36"/>
      <c r="L313" s="40"/>
      <c r="M313" s="227"/>
      <c r="N313" s="228"/>
      <c r="O313" s="87"/>
      <c r="P313" s="87"/>
      <c r="Q313" s="87"/>
      <c r="R313" s="87"/>
      <c r="S313" s="87"/>
      <c r="T313" s="88"/>
      <c r="U313" s="34"/>
      <c r="V313" s="34"/>
      <c r="W313" s="34"/>
      <c r="X313" s="34"/>
      <c r="Y313" s="34"/>
      <c r="Z313" s="34"/>
      <c r="AA313" s="34"/>
      <c r="AB313" s="34"/>
      <c r="AC313" s="34"/>
      <c r="AD313" s="34"/>
      <c r="AE313" s="34"/>
      <c r="AT313" s="13" t="s">
        <v>340</v>
      </c>
      <c r="AU313" s="13" t="s">
        <v>76</v>
      </c>
    </row>
    <row r="314" s="10" customFormat="1">
      <c r="A314" s="10"/>
      <c r="B314" s="230"/>
      <c r="C314" s="231"/>
      <c r="D314" s="225" t="s">
        <v>203</v>
      </c>
      <c r="E314" s="232" t="s">
        <v>1</v>
      </c>
      <c r="F314" s="233" t="s">
        <v>557</v>
      </c>
      <c r="G314" s="231"/>
      <c r="H314" s="234">
        <v>35.259999999999998</v>
      </c>
      <c r="I314" s="235"/>
      <c r="J314" s="231"/>
      <c r="K314" s="231"/>
      <c r="L314" s="236"/>
      <c r="M314" s="237"/>
      <c r="N314" s="238"/>
      <c r="O314" s="238"/>
      <c r="P314" s="238"/>
      <c r="Q314" s="238"/>
      <c r="R314" s="238"/>
      <c r="S314" s="238"/>
      <c r="T314" s="239"/>
      <c r="U314" s="10"/>
      <c r="V314" s="10"/>
      <c r="W314" s="10"/>
      <c r="X314" s="10"/>
      <c r="Y314" s="10"/>
      <c r="Z314" s="10"/>
      <c r="AA314" s="10"/>
      <c r="AB314" s="10"/>
      <c r="AC314" s="10"/>
      <c r="AD314" s="10"/>
      <c r="AE314" s="10"/>
      <c r="AT314" s="240" t="s">
        <v>203</v>
      </c>
      <c r="AU314" s="240" t="s">
        <v>76</v>
      </c>
      <c r="AV314" s="10" t="s">
        <v>85</v>
      </c>
      <c r="AW314" s="10" t="s">
        <v>32</v>
      </c>
      <c r="AX314" s="10" t="s">
        <v>83</v>
      </c>
      <c r="AY314" s="240" t="s">
        <v>197</v>
      </c>
    </row>
    <row r="315" s="2" customFormat="1" ht="16.5" customHeight="1">
      <c r="A315" s="34"/>
      <c r="B315" s="35"/>
      <c r="C315" s="211" t="s">
        <v>558</v>
      </c>
      <c r="D315" s="211" t="s">
        <v>192</v>
      </c>
      <c r="E315" s="212" t="s">
        <v>559</v>
      </c>
      <c r="F315" s="213" t="s">
        <v>560</v>
      </c>
      <c r="G315" s="214" t="s">
        <v>209</v>
      </c>
      <c r="H315" s="215">
        <v>1</v>
      </c>
      <c r="I315" s="216"/>
      <c r="J315" s="217">
        <f>ROUND(I315*H315,2)</f>
        <v>0</v>
      </c>
      <c r="K315" s="218"/>
      <c r="L315" s="40"/>
      <c r="M315" s="219" t="s">
        <v>1</v>
      </c>
      <c r="N315" s="220" t="s">
        <v>41</v>
      </c>
      <c r="O315" s="87"/>
      <c r="P315" s="221">
        <f>O315*H315</f>
        <v>0</v>
      </c>
      <c r="Q315" s="221">
        <v>0</v>
      </c>
      <c r="R315" s="221">
        <f>Q315*H315</f>
        <v>0</v>
      </c>
      <c r="S315" s="221">
        <v>0</v>
      </c>
      <c r="T315" s="222">
        <f>S315*H315</f>
        <v>0</v>
      </c>
      <c r="U315" s="34"/>
      <c r="V315" s="34"/>
      <c r="W315" s="34"/>
      <c r="X315" s="34"/>
      <c r="Y315" s="34"/>
      <c r="Z315" s="34"/>
      <c r="AA315" s="34"/>
      <c r="AB315" s="34"/>
      <c r="AC315" s="34"/>
      <c r="AD315" s="34"/>
      <c r="AE315" s="34"/>
      <c r="AR315" s="223" t="s">
        <v>561</v>
      </c>
      <c r="AT315" s="223" t="s">
        <v>192</v>
      </c>
      <c r="AU315" s="223" t="s">
        <v>76</v>
      </c>
      <c r="AY315" s="13" t="s">
        <v>197</v>
      </c>
      <c r="BE315" s="224">
        <f>IF(N315="základní",J315,0)</f>
        <v>0</v>
      </c>
      <c r="BF315" s="224">
        <f>IF(N315="snížená",J315,0)</f>
        <v>0</v>
      </c>
      <c r="BG315" s="224">
        <f>IF(N315="zákl. přenesená",J315,0)</f>
        <v>0</v>
      </c>
      <c r="BH315" s="224">
        <f>IF(N315="sníž. přenesená",J315,0)</f>
        <v>0</v>
      </c>
      <c r="BI315" s="224">
        <f>IF(N315="nulová",J315,0)</f>
        <v>0</v>
      </c>
      <c r="BJ315" s="13" t="s">
        <v>83</v>
      </c>
      <c r="BK315" s="224">
        <f>ROUND(I315*H315,2)</f>
        <v>0</v>
      </c>
      <c r="BL315" s="13" t="s">
        <v>561</v>
      </c>
      <c r="BM315" s="223" t="s">
        <v>562</v>
      </c>
    </row>
    <row r="316" s="2" customFormat="1">
      <c r="A316" s="34"/>
      <c r="B316" s="35"/>
      <c r="C316" s="36"/>
      <c r="D316" s="225" t="s">
        <v>199</v>
      </c>
      <c r="E316" s="36"/>
      <c r="F316" s="226" t="s">
        <v>560</v>
      </c>
      <c r="G316" s="36"/>
      <c r="H316" s="36"/>
      <c r="I316" s="150"/>
      <c r="J316" s="36"/>
      <c r="K316" s="36"/>
      <c r="L316" s="40"/>
      <c r="M316" s="227"/>
      <c r="N316" s="228"/>
      <c r="O316" s="87"/>
      <c r="P316" s="87"/>
      <c r="Q316" s="87"/>
      <c r="R316" s="87"/>
      <c r="S316" s="87"/>
      <c r="T316" s="88"/>
      <c r="U316" s="34"/>
      <c r="V316" s="34"/>
      <c r="W316" s="34"/>
      <c r="X316" s="34"/>
      <c r="Y316" s="34"/>
      <c r="Z316" s="34"/>
      <c r="AA316" s="34"/>
      <c r="AB316" s="34"/>
      <c r="AC316" s="34"/>
      <c r="AD316" s="34"/>
      <c r="AE316" s="34"/>
      <c r="AT316" s="13" t="s">
        <v>199</v>
      </c>
      <c r="AU316" s="13" t="s">
        <v>76</v>
      </c>
    </row>
    <row r="317" s="2" customFormat="1" ht="16.5" customHeight="1">
      <c r="A317" s="34"/>
      <c r="B317" s="35"/>
      <c r="C317" s="211" t="s">
        <v>563</v>
      </c>
      <c r="D317" s="211" t="s">
        <v>192</v>
      </c>
      <c r="E317" s="212" t="s">
        <v>564</v>
      </c>
      <c r="F317" s="213" t="s">
        <v>565</v>
      </c>
      <c r="G317" s="214" t="s">
        <v>209</v>
      </c>
      <c r="H317" s="215">
        <v>1</v>
      </c>
      <c r="I317" s="216"/>
      <c r="J317" s="217">
        <f>ROUND(I317*H317,2)</f>
        <v>0</v>
      </c>
      <c r="K317" s="218"/>
      <c r="L317" s="40"/>
      <c r="M317" s="219" t="s">
        <v>1</v>
      </c>
      <c r="N317" s="220" t="s">
        <v>41</v>
      </c>
      <c r="O317" s="87"/>
      <c r="P317" s="221">
        <f>O317*H317</f>
        <v>0</v>
      </c>
      <c r="Q317" s="221">
        <v>0</v>
      </c>
      <c r="R317" s="221">
        <f>Q317*H317</f>
        <v>0</v>
      </c>
      <c r="S317" s="221">
        <v>0</v>
      </c>
      <c r="T317" s="222">
        <f>S317*H317</f>
        <v>0</v>
      </c>
      <c r="U317" s="34"/>
      <c r="V317" s="34"/>
      <c r="W317" s="34"/>
      <c r="X317" s="34"/>
      <c r="Y317" s="34"/>
      <c r="Z317" s="34"/>
      <c r="AA317" s="34"/>
      <c r="AB317" s="34"/>
      <c r="AC317" s="34"/>
      <c r="AD317" s="34"/>
      <c r="AE317" s="34"/>
      <c r="AR317" s="223" t="s">
        <v>561</v>
      </c>
      <c r="AT317" s="223" t="s">
        <v>192</v>
      </c>
      <c r="AU317" s="223" t="s">
        <v>76</v>
      </c>
      <c r="AY317" s="13" t="s">
        <v>197</v>
      </c>
      <c r="BE317" s="224">
        <f>IF(N317="základní",J317,0)</f>
        <v>0</v>
      </c>
      <c r="BF317" s="224">
        <f>IF(N317="snížená",J317,0)</f>
        <v>0</v>
      </c>
      <c r="BG317" s="224">
        <f>IF(N317="zákl. přenesená",J317,0)</f>
        <v>0</v>
      </c>
      <c r="BH317" s="224">
        <f>IF(N317="sníž. přenesená",J317,0)</f>
        <v>0</v>
      </c>
      <c r="BI317" s="224">
        <f>IF(N317="nulová",J317,0)</f>
        <v>0</v>
      </c>
      <c r="BJ317" s="13" t="s">
        <v>83</v>
      </c>
      <c r="BK317" s="224">
        <f>ROUND(I317*H317,2)</f>
        <v>0</v>
      </c>
      <c r="BL317" s="13" t="s">
        <v>561</v>
      </c>
      <c r="BM317" s="223" t="s">
        <v>566</v>
      </c>
    </row>
    <row r="318" s="2" customFormat="1">
      <c r="A318" s="34"/>
      <c r="B318" s="35"/>
      <c r="C318" s="36"/>
      <c r="D318" s="225" t="s">
        <v>199</v>
      </c>
      <c r="E318" s="36"/>
      <c r="F318" s="226" t="s">
        <v>565</v>
      </c>
      <c r="G318" s="36"/>
      <c r="H318" s="36"/>
      <c r="I318" s="150"/>
      <c r="J318" s="36"/>
      <c r="K318" s="36"/>
      <c r="L318" s="40"/>
      <c r="M318" s="227"/>
      <c r="N318" s="228"/>
      <c r="O318" s="87"/>
      <c r="P318" s="87"/>
      <c r="Q318" s="87"/>
      <c r="R318" s="87"/>
      <c r="S318" s="87"/>
      <c r="T318" s="88"/>
      <c r="U318" s="34"/>
      <c r="V318" s="34"/>
      <c r="W318" s="34"/>
      <c r="X318" s="34"/>
      <c r="Y318" s="34"/>
      <c r="Z318" s="34"/>
      <c r="AA318" s="34"/>
      <c r="AB318" s="34"/>
      <c r="AC318" s="34"/>
      <c r="AD318" s="34"/>
      <c r="AE318" s="34"/>
      <c r="AT318" s="13" t="s">
        <v>199</v>
      </c>
      <c r="AU318" s="13" t="s">
        <v>76</v>
      </c>
    </row>
    <row r="319" s="2" customFormat="1" ht="16.5" customHeight="1">
      <c r="A319" s="34"/>
      <c r="B319" s="35"/>
      <c r="C319" s="211" t="s">
        <v>567</v>
      </c>
      <c r="D319" s="211" t="s">
        <v>192</v>
      </c>
      <c r="E319" s="212" t="s">
        <v>568</v>
      </c>
      <c r="F319" s="213" t="s">
        <v>569</v>
      </c>
      <c r="G319" s="214" t="s">
        <v>209</v>
      </c>
      <c r="H319" s="215">
        <v>1</v>
      </c>
      <c r="I319" s="216"/>
      <c r="J319" s="217">
        <f>ROUND(I319*H319,2)</f>
        <v>0</v>
      </c>
      <c r="K319" s="218"/>
      <c r="L319" s="40"/>
      <c r="M319" s="219" t="s">
        <v>1</v>
      </c>
      <c r="N319" s="220" t="s">
        <v>41</v>
      </c>
      <c r="O319" s="87"/>
      <c r="P319" s="221">
        <f>O319*H319</f>
        <v>0</v>
      </c>
      <c r="Q319" s="221">
        <v>0</v>
      </c>
      <c r="R319" s="221">
        <f>Q319*H319</f>
        <v>0</v>
      </c>
      <c r="S319" s="221">
        <v>0</v>
      </c>
      <c r="T319" s="222">
        <f>S319*H319</f>
        <v>0</v>
      </c>
      <c r="U319" s="34"/>
      <c r="V319" s="34"/>
      <c r="W319" s="34"/>
      <c r="X319" s="34"/>
      <c r="Y319" s="34"/>
      <c r="Z319" s="34"/>
      <c r="AA319" s="34"/>
      <c r="AB319" s="34"/>
      <c r="AC319" s="34"/>
      <c r="AD319" s="34"/>
      <c r="AE319" s="34"/>
      <c r="AR319" s="223" t="s">
        <v>561</v>
      </c>
      <c r="AT319" s="223" t="s">
        <v>192</v>
      </c>
      <c r="AU319" s="223" t="s">
        <v>76</v>
      </c>
      <c r="AY319" s="13" t="s">
        <v>197</v>
      </c>
      <c r="BE319" s="224">
        <f>IF(N319="základní",J319,0)</f>
        <v>0</v>
      </c>
      <c r="BF319" s="224">
        <f>IF(N319="snížená",J319,0)</f>
        <v>0</v>
      </c>
      <c r="BG319" s="224">
        <f>IF(N319="zákl. přenesená",J319,0)</f>
        <v>0</v>
      </c>
      <c r="BH319" s="224">
        <f>IF(N319="sníž. přenesená",J319,0)</f>
        <v>0</v>
      </c>
      <c r="BI319" s="224">
        <f>IF(N319="nulová",J319,0)</f>
        <v>0</v>
      </c>
      <c r="BJ319" s="13" t="s">
        <v>83</v>
      </c>
      <c r="BK319" s="224">
        <f>ROUND(I319*H319,2)</f>
        <v>0</v>
      </c>
      <c r="BL319" s="13" t="s">
        <v>561</v>
      </c>
      <c r="BM319" s="223" t="s">
        <v>570</v>
      </c>
    </row>
    <row r="320" s="2" customFormat="1">
      <c r="A320" s="34"/>
      <c r="B320" s="35"/>
      <c r="C320" s="36"/>
      <c r="D320" s="225" t="s">
        <v>199</v>
      </c>
      <c r="E320" s="36"/>
      <c r="F320" s="226" t="s">
        <v>569</v>
      </c>
      <c r="G320" s="36"/>
      <c r="H320" s="36"/>
      <c r="I320" s="150"/>
      <c r="J320" s="36"/>
      <c r="K320" s="36"/>
      <c r="L320" s="40"/>
      <c r="M320" s="227"/>
      <c r="N320" s="228"/>
      <c r="O320" s="87"/>
      <c r="P320" s="87"/>
      <c r="Q320" s="87"/>
      <c r="R320" s="87"/>
      <c r="S320" s="87"/>
      <c r="T320" s="88"/>
      <c r="U320" s="34"/>
      <c r="V320" s="34"/>
      <c r="W320" s="34"/>
      <c r="X320" s="34"/>
      <c r="Y320" s="34"/>
      <c r="Z320" s="34"/>
      <c r="AA320" s="34"/>
      <c r="AB320" s="34"/>
      <c r="AC320" s="34"/>
      <c r="AD320" s="34"/>
      <c r="AE320" s="34"/>
      <c r="AT320" s="13" t="s">
        <v>199</v>
      </c>
      <c r="AU320" s="13" t="s">
        <v>76</v>
      </c>
    </row>
    <row r="321" s="2" customFormat="1" ht="16.5" customHeight="1">
      <c r="A321" s="34"/>
      <c r="B321" s="35"/>
      <c r="C321" s="211" t="s">
        <v>571</v>
      </c>
      <c r="D321" s="211" t="s">
        <v>192</v>
      </c>
      <c r="E321" s="212" t="s">
        <v>572</v>
      </c>
      <c r="F321" s="213" t="s">
        <v>573</v>
      </c>
      <c r="G321" s="214" t="s">
        <v>209</v>
      </c>
      <c r="H321" s="215">
        <v>1</v>
      </c>
      <c r="I321" s="216"/>
      <c r="J321" s="217">
        <f>ROUND(I321*H321,2)</f>
        <v>0</v>
      </c>
      <c r="K321" s="218"/>
      <c r="L321" s="40"/>
      <c r="M321" s="219" t="s">
        <v>1</v>
      </c>
      <c r="N321" s="220" t="s">
        <v>41</v>
      </c>
      <c r="O321" s="87"/>
      <c r="P321" s="221">
        <f>O321*H321</f>
        <v>0</v>
      </c>
      <c r="Q321" s="221">
        <v>0</v>
      </c>
      <c r="R321" s="221">
        <f>Q321*H321</f>
        <v>0</v>
      </c>
      <c r="S321" s="221">
        <v>0</v>
      </c>
      <c r="T321" s="222">
        <f>S321*H321</f>
        <v>0</v>
      </c>
      <c r="U321" s="34"/>
      <c r="V321" s="34"/>
      <c r="W321" s="34"/>
      <c r="X321" s="34"/>
      <c r="Y321" s="34"/>
      <c r="Z321" s="34"/>
      <c r="AA321" s="34"/>
      <c r="AB321" s="34"/>
      <c r="AC321" s="34"/>
      <c r="AD321" s="34"/>
      <c r="AE321" s="34"/>
      <c r="AR321" s="223" t="s">
        <v>561</v>
      </c>
      <c r="AT321" s="223" t="s">
        <v>192</v>
      </c>
      <c r="AU321" s="223" t="s">
        <v>76</v>
      </c>
      <c r="AY321" s="13" t="s">
        <v>197</v>
      </c>
      <c r="BE321" s="224">
        <f>IF(N321="základní",J321,0)</f>
        <v>0</v>
      </c>
      <c r="BF321" s="224">
        <f>IF(N321="snížená",J321,0)</f>
        <v>0</v>
      </c>
      <c r="BG321" s="224">
        <f>IF(N321="zákl. přenesená",J321,0)</f>
        <v>0</v>
      </c>
      <c r="BH321" s="224">
        <f>IF(N321="sníž. přenesená",J321,0)</f>
        <v>0</v>
      </c>
      <c r="BI321" s="224">
        <f>IF(N321="nulová",J321,0)</f>
        <v>0</v>
      </c>
      <c r="BJ321" s="13" t="s">
        <v>83</v>
      </c>
      <c r="BK321" s="224">
        <f>ROUND(I321*H321,2)</f>
        <v>0</v>
      </c>
      <c r="BL321" s="13" t="s">
        <v>561</v>
      </c>
      <c r="BM321" s="223" t="s">
        <v>574</v>
      </c>
    </row>
    <row r="322" s="2" customFormat="1">
      <c r="A322" s="34"/>
      <c r="B322" s="35"/>
      <c r="C322" s="36"/>
      <c r="D322" s="225" t="s">
        <v>199</v>
      </c>
      <c r="E322" s="36"/>
      <c r="F322" s="226" t="s">
        <v>573</v>
      </c>
      <c r="G322" s="36"/>
      <c r="H322" s="36"/>
      <c r="I322" s="150"/>
      <c r="J322" s="36"/>
      <c r="K322" s="36"/>
      <c r="L322" s="40"/>
      <c r="M322" s="227"/>
      <c r="N322" s="228"/>
      <c r="O322" s="87"/>
      <c r="P322" s="87"/>
      <c r="Q322" s="87"/>
      <c r="R322" s="87"/>
      <c r="S322" s="87"/>
      <c r="T322" s="88"/>
      <c r="U322" s="34"/>
      <c r="V322" s="34"/>
      <c r="W322" s="34"/>
      <c r="X322" s="34"/>
      <c r="Y322" s="34"/>
      <c r="Z322" s="34"/>
      <c r="AA322" s="34"/>
      <c r="AB322" s="34"/>
      <c r="AC322" s="34"/>
      <c r="AD322" s="34"/>
      <c r="AE322" s="34"/>
      <c r="AT322" s="13" t="s">
        <v>199</v>
      </c>
      <c r="AU322" s="13" t="s">
        <v>76</v>
      </c>
    </row>
    <row r="323" s="2" customFormat="1" ht="16.5" customHeight="1">
      <c r="A323" s="34"/>
      <c r="B323" s="35"/>
      <c r="C323" s="211" t="s">
        <v>575</v>
      </c>
      <c r="D323" s="211" t="s">
        <v>192</v>
      </c>
      <c r="E323" s="212" t="s">
        <v>576</v>
      </c>
      <c r="F323" s="213" t="s">
        <v>577</v>
      </c>
      <c r="G323" s="214" t="s">
        <v>209</v>
      </c>
      <c r="H323" s="215">
        <v>3</v>
      </c>
      <c r="I323" s="216"/>
      <c r="J323" s="217">
        <f>ROUND(I323*H323,2)</f>
        <v>0</v>
      </c>
      <c r="K323" s="218"/>
      <c r="L323" s="40"/>
      <c r="M323" s="219" t="s">
        <v>1</v>
      </c>
      <c r="N323" s="220" t="s">
        <v>41</v>
      </c>
      <c r="O323" s="87"/>
      <c r="P323" s="221">
        <f>O323*H323</f>
        <v>0</v>
      </c>
      <c r="Q323" s="221">
        <v>0</v>
      </c>
      <c r="R323" s="221">
        <f>Q323*H323</f>
        <v>0</v>
      </c>
      <c r="S323" s="221">
        <v>0</v>
      </c>
      <c r="T323" s="222">
        <f>S323*H323</f>
        <v>0</v>
      </c>
      <c r="U323" s="34"/>
      <c r="V323" s="34"/>
      <c r="W323" s="34"/>
      <c r="X323" s="34"/>
      <c r="Y323" s="34"/>
      <c r="Z323" s="34"/>
      <c r="AA323" s="34"/>
      <c r="AB323" s="34"/>
      <c r="AC323" s="34"/>
      <c r="AD323" s="34"/>
      <c r="AE323" s="34"/>
      <c r="AR323" s="223" t="s">
        <v>563</v>
      </c>
      <c r="AT323" s="223" t="s">
        <v>192</v>
      </c>
      <c r="AU323" s="223" t="s">
        <v>76</v>
      </c>
      <c r="AY323" s="13" t="s">
        <v>197</v>
      </c>
      <c r="BE323" s="224">
        <f>IF(N323="základní",J323,0)</f>
        <v>0</v>
      </c>
      <c r="BF323" s="224">
        <f>IF(N323="snížená",J323,0)</f>
        <v>0</v>
      </c>
      <c r="BG323" s="224">
        <f>IF(N323="zákl. přenesená",J323,0)</f>
        <v>0</v>
      </c>
      <c r="BH323" s="224">
        <f>IF(N323="sníž. přenesená",J323,0)</f>
        <v>0</v>
      </c>
      <c r="BI323" s="224">
        <f>IF(N323="nulová",J323,0)</f>
        <v>0</v>
      </c>
      <c r="BJ323" s="13" t="s">
        <v>83</v>
      </c>
      <c r="BK323" s="224">
        <f>ROUND(I323*H323,2)</f>
        <v>0</v>
      </c>
      <c r="BL323" s="13" t="s">
        <v>563</v>
      </c>
      <c r="BM323" s="223" t="s">
        <v>578</v>
      </c>
    </row>
    <row r="324" s="2" customFormat="1">
      <c r="A324" s="34"/>
      <c r="B324" s="35"/>
      <c r="C324" s="36"/>
      <c r="D324" s="225" t="s">
        <v>199</v>
      </c>
      <c r="E324" s="36"/>
      <c r="F324" s="226" t="s">
        <v>579</v>
      </c>
      <c r="G324" s="36"/>
      <c r="H324" s="36"/>
      <c r="I324" s="150"/>
      <c r="J324" s="36"/>
      <c r="K324" s="36"/>
      <c r="L324" s="40"/>
      <c r="M324" s="227"/>
      <c r="N324" s="228"/>
      <c r="O324" s="87"/>
      <c r="P324" s="87"/>
      <c r="Q324" s="87"/>
      <c r="R324" s="87"/>
      <c r="S324" s="87"/>
      <c r="T324" s="88"/>
      <c r="U324" s="34"/>
      <c r="V324" s="34"/>
      <c r="W324" s="34"/>
      <c r="X324" s="34"/>
      <c r="Y324" s="34"/>
      <c r="Z324" s="34"/>
      <c r="AA324" s="34"/>
      <c r="AB324" s="34"/>
      <c r="AC324" s="34"/>
      <c r="AD324" s="34"/>
      <c r="AE324" s="34"/>
      <c r="AT324" s="13" t="s">
        <v>199</v>
      </c>
      <c r="AU324" s="13" t="s">
        <v>76</v>
      </c>
    </row>
    <row r="325" s="2" customFormat="1" ht="16.5" customHeight="1">
      <c r="A325" s="34"/>
      <c r="B325" s="35"/>
      <c r="C325" s="211" t="s">
        <v>580</v>
      </c>
      <c r="D325" s="211" t="s">
        <v>192</v>
      </c>
      <c r="E325" s="212" t="s">
        <v>581</v>
      </c>
      <c r="F325" s="213" t="s">
        <v>582</v>
      </c>
      <c r="G325" s="214" t="s">
        <v>209</v>
      </c>
      <c r="H325" s="215">
        <v>3</v>
      </c>
      <c r="I325" s="216"/>
      <c r="J325" s="217">
        <f>ROUND(I325*H325,2)</f>
        <v>0</v>
      </c>
      <c r="K325" s="218"/>
      <c r="L325" s="40"/>
      <c r="M325" s="219" t="s">
        <v>1</v>
      </c>
      <c r="N325" s="220" t="s">
        <v>41</v>
      </c>
      <c r="O325" s="87"/>
      <c r="P325" s="221">
        <f>O325*H325</f>
        <v>0</v>
      </c>
      <c r="Q325" s="221">
        <v>0</v>
      </c>
      <c r="R325" s="221">
        <f>Q325*H325</f>
        <v>0</v>
      </c>
      <c r="S325" s="221">
        <v>0</v>
      </c>
      <c r="T325" s="222">
        <f>S325*H325</f>
        <v>0</v>
      </c>
      <c r="U325" s="34"/>
      <c r="V325" s="34"/>
      <c r="W325" s="34"/>
      <c r="X325" s="34"/>
      <c r="Y325" s="34"/>
      <c r="Z325" s="34"/>
      <c r="AA325" s="34"/>
      <c r="AB325" s="34"/>
      <c r="AC325" s="34"/>
      <c r="AD325" s="34"/>
      <c r="AE325" s="34"/>
      <c r="AR325" s="223" t="s">
        <v>563</v>
      </c>
      <c r="AT325" s="223" t="s">
        <v>192</v>
      </c>
      <c r="AU325" s="223" t="s">
        <v>76</v>
      </c>
      <c r="AY325" s="13" t="s">
        <v>197</v>
      </c>
      <c r="BE325" s="224">
        <f>IF(N325="základní",J325,0)</f>
        <v>0</v>
      </c>
      <c r="BF325" s="224">
        <f>IF(N325="snížená",J325,0)</f>
        <v>0</v>
      </c>
      <c r="BG325" s="224">
        <f>IF(N325="zákl. přenesená",J325,0)</f>
        <v>0</v>
      </c>
      <c r="BH325" s="224">
        <f>IF(N325="sníž. přenesená",J325,0)</f>
        <v>0</v>
      </c>
      <c r="BI325" s="224">
        <f>IF(N325="nulová",J325,0)</f>
        <v>0</v>
      </c>
      <c r="BJ325" s="13" t="s">
        <v>83</v>
      </c>
      <c r="BK325" s="224">
        <f>ROUND(I325*H325,2)</f>
        <v>0</v>
      </c>
      <c r="BL325" s="13" t="s">
        <v>563</v>
      </c>
      <c r="BM325" s="223" t="s">
        <v>583</v>
      </c>
    </row>
    <row r="326" s="2" customFormat="1">
      <c r="A326" s="34"/>
      <c r="B326" s="35"/>
      <c r="C326" s="36"/>
      <c r="D326" s="225" t="s">
        <v>199</v>
      </c>
      <c r="E326" s="36"/>
      <c r="F326" s="226" t="s">
        <v>582</v>
      </c>
      <c r="G326" s="36"/>
      <c r="H326" s="36"/>
      <c r="I326" s="150"/>
      <c r="J326" s="36"/>
      <c r="K326" s="36"/>
      <c r="L326" s="40"/>
      <c r="M326" s="227"/>
      <c r="N326" s="228"/>
      <c r="O326" s="87"/>
      <c r="P326" s="87"/>
      <c r="Q326" s="87"/>
      <c r="R326" s="87"/>
      <c r="S326" s="87"/>
      <c r="T326" s="88"/>
      <c r="U326" s="34"/>
      <c r="V326" s="34"/>
      <c r="W326" s="34"/>
      <c r="X326" s="34"/>
      <c r="Y326" s="34"/>
      <c r="Z326" s="34"/>
      <c r="AA326" s="34"/>
      <c r="AB326" s="34"/>
      <c r="AC326" s="34"/>
      <c r="AD326" s="34"/>
      <c r="AE326" s="34"/>
      <c r="AT326" s="13" t="s">
        <v>199</v>
      </c>
      <c r="AU326" s="13" t="s">
        <v>76</v>
      </c>
    </row>
    <row r="327" s="2" customFormat="1" ht="16.5" customHeight="1">
      <c r="A327" s="34"/>
      <c r="B327" s="35"/>
      <c r="C327" s="211" t="s">
        <v>584</v>
      </c>
      <c r="D327" s="211" t="s">
        <v>192</v>
      </c>
      <c r="E327" s="212" t="s">
        <v>585</v>
      </c>
      <c r="F327" s="213" t="s">
        <v>586</v>
      </c>
      <c r="G327" s="214" t="s">
        <v>209</v>
      </c>
      <c r="H327" s="215">
        <v>3</v>
      </c>
      <c r="I327" s="216"/>
      <c r="J327" s="217">
        <f>ROUND(I327*H327,2)</f>
        <v>0</v>
      </c>
      <c r="K327" s="218"/>
      <c r="L327" s="40"/>
      <c r="M327" s="219" t="s">
        <v>1</v>
      </c>
      <c r="N327" s="220" t="s">
        <v>41</v>
      </c>
      <c r="O327" s="87"/>
      <c r="P327" s="221">
        <f>O327*H327</f>
        <v>0</v>
      </c>
      <c r="Q327" s="221">
        <v>0</v>
      </c>
      <c r="R327" s="221">
        <f>Q327*H327</f>
        <v>0</v>
      </c>
      <c r="S327" s="221">
        <v>0</v>
      </c>
      <c r="T327" s="222">
        <f>S327*H327</f>
        <v>0</v>
      </c>
      <c r="U327" s="34"/>
      <c r="V327" s="34"/>
      <c r="W327" s="34"/>
      <c r="X327" s="34"/>
      <c r="Y327" s="34"/>
      <c r="Z327" s="34"/>
      <c r="AA327" s="34"/>
      <c r="AB327" s="34"/>
      <c r="AC327" s="34"/>
      <c r="AD327" s="34"/>
      <c r="AE327" s="34"/>
      <c r="AR327" s="223" t="s">
        <v>196</v>
      </c>
      <c r="AT327" s="223" t="s">
        <v>192</v>
      </c>
      <c r="AU327" s="223" t="s">
        <v>76</v>
      </c>
      <c r="AY327" s="13" t="s">
        <v>197</v>
      </c>
      <c r="BE327" s="224">
        <f>IF(N327="základní",J327,0)</f>
        <v>0</v>
      </c>
      <c r="BF327" s="224">
        <f>IF(N327="snížená",J327,0)</f>
        <v>0</v>
      </c>
      <c r="BG327" s="224">
        <f>IF(N327="zákl. přenesená",J327,0)</f>
        <v>0</v>
      </c>
      <c r="BH327" s="224">
        <f>IF(N327="sníž. přenesená",J327,0)</f>
        <v>0</v>
      </c>
      <c r="BI327" s="224">
        <f>IF(N327="nulová",J327,0)</f>
        <v>0</v>
      </c>
      <c r="BJ327" s="13" t="s">
        <v>83</v>
      </c>
      <c r="BK327" s="224">
        <f>ROUND(I327*H327,2)</f>
        <v>0</v>
      </c>
      <c r="BL327" s="13" t="s">
        <v>196</v>
      </c>
      <c r="BM327" s="223" t="s">
        <v>587</v>
      </c>
    </row>
    <row r="328" s="2" customFormat="1">
      <c r="A328" s="34"/>
      <c r="B328" s="35"/>
      <c r="C328" s="36"/>
      <c r="D328" s="225" t="s">
        <v>199</v>
      </c>
      <c r="E328" s="36"/>
      <c r="F328" s="226" t="s">
        <v>588</v>
      </c>
      <c r="G328" s="36"/>
      <c r="H328" s="36"/>
      <c r="I328" s="150"/>
      <c r="J328" s="36"/>
      <c r="K328" s="36"/>
      <c r="L328" s="40"/>
      <c r="M328" s="227"/>
      <c r="N328" s="228"/>
      <c r="O328" s="87"/>
      <c r="P328" s="87"/>
      <c r="Q328" s="87"/>
      <c r="R328" s="87"/>
      <c r="S328" s="87"/>
      <c r="T328" s="88"/>
      <c r="U328" s="34"/>
      <c r="V328" s="34"/>
      <c r="W328" s="34"/>
      <c r="X328" s="34"/>
      <c r="Y328" s="34"/>
      <c r="Z328" s="34"/>
      <c r="AA328" s="34"/>
      <c r="AB328" s="34"/>
      <c r="AC328" s="34"/>
      <c r="AD328" s="34"/>
      <c r="AE328" s="34"/>
      <c r="AT328" s="13" t="s">
        <v>199</v>
      </c>
      <c r="AU328" s="13" t="s">
        <v>76</v>
      </c>
    </row>
    <row r="329" s="2" customFormat="1">
      <c r="A329" s="34"/>
      <c r="B329" s="35"/>
      <c r="C329" s="36"/>
      <c r="D329" s="225" t="s">
        <v>340</v>
      </c>
      <c r="E329" s="36"/>
      <c r="F329" s="229" t="s">
        <v>589</v>
      </c>
      <c r="G329" s="36"/>
      <c r="H329" s="36"/>
      <c r="I329" s="150"/>
      <c r="J329" s="36"/>
      <c r="K329" s="36"/>
      <c r="L329" s="40"/>
      <c r="M329" s="227"/>
      <c r="N329" s="228"/>
      <c r="O329" s="87"/>
      <c r="P329" s="87"/>
      <c r="Q329" s="87"/>
      <c r="R329" s="87"/>
      <c r="S329" s="87"/>
      <c r="T329" s="88"/>
      <c r="U329" s="34"/>
      <c r="V329" s="34"/>
      <c r="W329" s="34"/>
      <c r="X329" s="34"/>
      <c r="Y329" s="34"/>
      <c r="Z329" s="34"/>
      <c r="AA329" s="34"/>
      <c r="AB329" s="34"/>
      <c r="AC329" s="34"/>
      <c r="AD329" s="34"/>
      <c r="AE329" s="34"/>
      <c r="AT329" s="13" t="s">
        <v>340</v>
      </c>
      <c r="AU329" s="13" t="s">
        <v>76</v>
      </c>
    </row>
    <row r="330" s="2" customFormat="1" ht="16.5" customHeight="1">
      <c r="A330" s="34"/>
      <c r="B330" s="35"/>
      <c r="C330" s="211" t="s">
        <v>590</v>
      </c>
      <c r="D330" s="211" t="s">
        <v>192</v>
      </c>
      <c r="E330" s="212" t="s">
        <v>591</v>
      </c>
      <c r="F330" s="213" t="s">
        <v>592</v>
      </c>
      <c r="G330" s="214" t="s">
        <v>593</v>
      </c>
      <c r="H330" s="215">
        <v>2</v>
      </c>
      <c r="I330" s="216"/>
      <c r="J330" s="217">
        <f>ROUND(I330*H330,2)</f>
        <v>0</v>
      </c>
      <c r="K330" s="218"/>
      <c r="L330" s="40"/>
      <c r="M330" s="219" t="s">
        <v>1</v>
      </c>
      <c r="N330" s="220" t="s">
        <v>41</v>
      </c>
      <c r="O330" s="87"/>
      <c r="P330" s="221">
        <f>O330*H330</f>
        <v>0</v>
      </c>
      <c r="Q330" s="221">
        <v>0</v>
      </c>
      <c r="R330" s="221">
        <f>Q330*H330</f>
        <v>0</v>
      </c>
      <c r="S330" s="221">
        <v>0</v>
      </c>
      <c r="T330" s="222">
        <f>S330*H330</f>
        <v>0</v>
      </c>
      <c r="U330" s="34"/>
      <c r="V330" s="34"/>
      <c r="W330" s="34"/>
      <c r="X330" s="34"/>
      <c r="Y330" s="34"/>
      <c r="Z330" s="34"/>
      <c r="AA330" s="34"/>
      <c r="AB330" s="34"/>
      <c r="AC330" s="34"/>
      <c r="AD330" s="34"/>
      <c r="AE330" s="34"/>
      <c r="AR330" s="223" t="s">
        <v>561</v>
      </c>
      <c r="AT330" s="223" t="s">
        <v>192</v>
      </c>
      <c r="AU330" s="223" t="s">
        <v>76</v>
      </c>
      <c r="AY330" s="13" t="s">
        <v>197</v>
      </c>
      <c r="BE330" s="224">
        <f>IF(N330="základní",J330,0)</f>
        <v>0</v>
      </c>
      <c r="BF330" s="224">
        <f>IF(N330="snížená",J330,0)</f>
        <v>0</v>
      </c>
      <c r="BG330" s="224">
        <f>IF(N330="zákl. přenesená",J330,0)</f>
        <v>0</v>
      </c>
      <c r="BH330" s="224">
        <f>IF(N330="sníž. přenesená",J330,0)</f>
        <v>0</v>
      </c>
      <c r="BI330" s="224">
        <f>IF(N330="nulová",J330,0)</f>
        <v>0</v>
      </c>
      <c r="BJ330" s="13" t="s">
        <v>83</v>
      </c>
      <c r="BK330" s="224">
        <f>ROUND(I330*H330,2)</f>
        <v>0</v>
      </c>
      <c r="BL330" s="13" t="s">
        <v>561</v>
      </c>
      <c r="BM330" s="223" t="s">
        <v>594</v>
      </c>
    </row>
    <row r="331" s="2" customFormat="1">
      <c r="A331" s="34"/>
      <c r="B331" s="35"/>
      <c r="C331" s="36"/>
      <c r="D331" s="225" t="s">
        <v>199</v>
      </c>
      <c r="E331" s="36"/>
      <c r="F331" s="226" t="s">
        <v>592</v>
      </c>
      <c r="G331" s="36"/>
      <c r="H331" s="36"/>
      <c r="I331" s="150"/>
      <c r="J331" s="36"/>
      <c r="K331" s="36"/>
      <c r="L331" s="40"/>
      <c r="M331" s="263"/>
      <c r="N331" s="264"/>
      <c r="O331" s="265"/>
      <c r="P331" s="265"/>
      <c r="Q331" s="265"/>
      <c r="R331" s="265"/>
      <c r="S331" s="265"/>
      <c r="T331" s="266"/>
      <c r="U331" s="34"/>
      <c r="V331" s="34"/>
      <c r="W331" s="34"/>
      <c r="X331" s="34"/>
      <c r="Y331" s="34"/>
      <c r="Z331" s="34"/>
      <c r="AA331" s="34"/>
      <c r="AB331" s="34"/>
      <c r="AC331" s="34"/>
      <c r="AD331" s="34"/>
      <c r="AE331" s="34"/>
      <c r="AT331" s="13" t="s">
        <v>199</v>
      </c>
      <c r="AU331" s="13" t="s">
        <v>76</v>
      </c>
    </row>
    <row r="332" s="2" customFormat="1" ht="6.96" customHeight="1">
      <c r="A332" s="34"/>
      <c r="B332" s="62"/>
      <c r="C332" s="63"/>
      <c r="D332" s="63"/>
      <c r="E332" s="63"/>
      <c r="F332" s="63"/>
      <c r="G332" s="63"/>
      <c r="H332" s="63"/>
      <c r="I332" s="188"/>
      <c r="J332" s="63"/>
      <c r="K332" s="63"/>
      <c r="L332" s="40"/>
      <c r="M332" s="34"/>
      <c r="O332" s="34"/>
      <c r="P332" s="34"/>
      <c r="Q332" s="34"/>
      <c r="R332" s="34"/>
      <c r="S332" s="34"/>
      <c r="T332" s="34"/>
      <c r="U332" s="34"/>
      <c r="V332" s="34"/>
      <c r="W332" s="34"/>
      <c r="X332" s="34"/>
      <c r="Y332" s="34"/>
      <c r="Z332" s="34"/>
      <c r="AA332" s="34"/>
      <c r="AB332" s="34"/>
      <c r="AC332" s="34"/>
      <c r="AD332" s="34"/>
      <c r="AE332" s="34"/>
    </row>
  </sheetData>
  <sheetProtection sheet="1" autoFilter="0" formatColumns="0" formatRows="0" objects="1" scenarios="1" spinCount="100000" saltValue="HAYDD2i+SLkQUtOGVsgPFw8h/uNbSN79tLM+7/Va6FdEN080rA3En/X7QrC7PaN9Oc0yuLbxRyblM7vNskuX/w==" hashValue="xz8vS5VZ7SY3CkhXSHXKPOiYIDPHJ9+ZbnhTbsexfhqqF5LmmmJhr+5MJ5TuuDClKsyZE2nKMko+7TD8R2Z54g==" algorithmName="SHA-512" password="CC35"/>
  <autoFilter ref="C119:K331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08:H108"/>
    <mergeCell ref="E110:H110"/>
    <mergeCell ref="E112:H112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" style="1" customWidth="1"/>
    <col min="8" max="8" width="11.5" style="1" customWidth="1"/>
    <col min="9" max="9" width="20.16016" style="142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42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3" t="s">
        <v>155</v>
      </c>
    </row>
    <row r="3" s="1" customFormat="1" ht="6.96" customHeight="1">
      <c r="B3" s="143"/>
      <c r="C3" s="144"/>
      <c r="D3" s="144"/>
      <c r="E3" s="144"/>
      <c r="F3" s="144"/>
      <c r="G3" s="144"/>
      <c r="H3" s="144"/>
      <c r="I3" s="145"/>
      <c r="J3" s="144"/>
      <c r="K3" s="144"/>
      <c r="L3" s="16"/>
      <c r="AT3" s="13" t="s">
        <v>85</v>
      </c>
    </row>
    <row r="4" s="1" customFormat="1" ht="24.96" customHeight="1">
      <c r="B4" s="16"/>
      <c r="D4" s="146" t="s">
        <v>169</v>
      </c>
      <c r="I4" s="142"/>
      <c r="L4" s="16"/>
      <c r="M4" s="147" t="s">
        <v>10</v>
      </c>
      <c r="AT4" s="13" t="s">
        <v>4</v>
      </c>
    </row>
    <row r="5" s="1" customFormat="1" ht="6.96" customHeight="1">
      <c r="B5" s="16"/>
      <c r="I5" s="142"/>
      <c r="L5" s="16"/>
    </row>
    <row r="6" s="1" customFormat="1" ht="12" customHeight="1">
      <c r="B6" s="16"/>
      <c r="D6" s="148" t="s">
        <v>16</v>
      </c>
      <c r="I6" s="142"/>
      <c r="L6" s="16"/>
    </row>
    <row r="7" s="1" customFormat="1" ht="16.5" customHeight="1">
      <c r="B7" s="16"/>
      <c r="E7" s="149" t="str">
        <f>'Rekapitulace stavby'!K6</f>
        <v xml:space="preserve">Oprava kolejí a výhybek v uzlu Plzeň a na trati  Plzeň - Blatno</v>
      </c>
      <c r="F7" s="148"/>
      <c r="G7" s="148"/>
      <c r="H7" s="148"/>
      <c r="I7" s="142"/>
      <c r="L7" s="16"/>
    </row>
    <row r="8" s="1" customFormat="1" ht="12" customHeight="1">
      <c r="B8" s="16"/>
      <c r="D8" s="148" t="s">
        <v>170</v>
      </c>
      <c r="I8" s="142"/>
      <c r="L8" s="16"/>
    </row>
    <row r="9" s="2" customFormat="1" ht="16.5" customHeight="1">
      <c r="A9" s="34"/>
      <c r="B9" s="40"/>
      <c r="C9" s="34"/>
      <c r="D9" s="34"/>
      <c r="E9" s="149" t="s">
        <v>1798</v>
      </c>
      <c r="F9" s="34"/>
      <c r="G9" s="34"/>
      <c r="H9" s="34"/>
      <c r="I9" s="150"/>
      <c r="J9" s="34"/>
      <c r="K9" s="34"/>
      <c r="L9" s="59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 ht="12" customHeight="1">
      <c r="A10" s="34"/>
      <c r="B10" s="40"/>
      <c r="C10" s="34"/>
      <c r="D10" s="148" t="s">
        <v>172</v>
      </c>
      <c r="E10" s="34"/>
      <c r="F10" s="34"/>
      <c r="G10" s="34"/>
      <c r="H10" s="34"/>
      <c r="I10" s="150"/>
      <c r="J10" s="34"/>
      <c r="K10" s="34"/>
      <c r="L10" s="59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6.5" customHeight="1">
      <c r="A11" s="34"/>
      <c r="B11" s="40"/>
      <c r="C11" s="34"/>
      <c r="D11" s="34"/>
      <c r="E11" s="151" t="s">
        <v>2085</v>
      </c>
      <c r="F11" s="34"/>
      <c r="G11" s="34"/>
      <c r="H11" s="34"/>
      <c r="I11" s="150"/>
      <c r="J11" s="34"/>
      <c r="K11" s="34"/>
      <c r="L11" s="59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>
      <c r="A12" s="34"/>
      <c r="B12" s="40"/>
      <c r="C12" s="34"/>
      <c r="D12" s="34"/>
      <c r="E12" s="34"/>
      <c r="F12" s="34"/>
      <c r="G12" s="34"/>
      <c r="H12" s="34"/>
      <c r="I12" s="150"/>
      <c r="J12" s="34"/>
      <c r="K12" s="34"/>
      <c r="L12" s="59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2" customHeight="1">
      <c r="A13" s="34"/>
      <c r="B13" s="40"/>
      <c r="C13" s="34"/>
      <c r="D13" s="148" t="s">
        <v>18</v>
      </c>
      <c r="E13" s="34"/>
      <c r="F13" s="137" t="s">
        <v>1</v>
      </c>
      <c r="G13" s="34"/>
      <c r="H13" s="34"/>
      <c r="I13" s="152" t="s">
        <v>19</v>
      </c>
      <c r="J13" s="137" t="s">
        <v>1</v>
      </c>
      <c r="K13" s="34"/>
      <c r="L13" s="59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40"/>
      <c r="C14" s="34"/>
      <c r="D14" s="148" t="s">
        <v>20</v>
      </c>
      <c r="E14" s="34"/>
      <c r="F14" s="137" t="s">
        <v>21</v>
      </c>
      <c r="G14" s="34"/>
      <c r="H14" s="34"/>
      <c r="I14" s="152" t="s">
        <v>22</v>
      </c>
      <c r="J14" s="153" t="str">
        <f>'Rekapitulace stavby'!AN8</f>
        <v>8. 1. 2020</v>
      </c>
      <c r="K14" s="34"/>
      <c r="L14" s="59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0.8" customHeight="1">
      <c r="A15" s="34"/>
      <c r="B15" s="40"/>
      <c r="C15" s="34"/>
      <c r="D15" s="34"/>
      <c r="E15" s="34"/>
      <c r="F15" s="34"/>
      <c r="G15" s="34"/>
      <c r="H15" s="34"/>
      <c r="I15" s="150"/>
      <c r="J15" s="34"/>
      <c r="K15" s="34"/>
      <c r="L15" s="59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12" customHeight="1">
      <c r="A16" s="34"/>
      <c r="B16" s="40"/>
      <c r="C16" s="34"/>
      <c r="D16" s="148" t="s">
        <v>24</v>
      </c>
      <c r="E16" s="34"/>
      <c r="F16" s="34"/>
      <c r="G16" s="34"/>
      <c r="H16" s="34"/>
      <c r="I16" s="152" t="s">
        <v>25</v>
      </c>
      <c r="J16" s="137" t="s">
        <v>1</v>
      </c>
      <c r="K16" s="34"/>
      <c r="L16" s="59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8" customHeight="1">
      <c r="A17" s="34"/>
      <c r="B17" s="40"/>
      <c r="C17" s="34"/>
      <c r="D17" s="34"/>
      <c r="E17" s="137" t="s">
        <v>26</v>
      </c>
      <c r="F17" s="34"/>
      <c r="G17" s="34"/>
      <c r="H17" s="34"/>
      <c r="I17" s="152" t="s">
        <v>27</v>
      </c>
      <c r="J17" s="137" t="s">
        <v>1</v>
      </c>
      <c r="K17" s="34"/>
      <c r="L17" s="59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6.96" customHeight="1">
      <c r="A18" s="34"/>
      <c r="B18" s="40"/>
      <c r="C18" s="34"/>
      <c r="D18" s="34"/>
      <c r="E18" s="34"/>
      <c r="F18" s="34"/>
      <c r="G18" s="34"/>
      <c r="H18" s="34"/>
      <c r="I18" s="150"/>
      <c r="J18" s="34"/>
      <c r="K18" s="34"/>
      <c r="L18" s="59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12" customHeight="1">
      <c r="A19" s="34"/>
      <c r="B19" s="40"/>
      <c r="C19" s="34"/>
      <c r="D19" s="148" t="s">
        <v>28</v>
      </c>
      <c r="E19" s="34"/>
      <c r="F19" s="34"/>
      <c r="G19" s="34"/>
      <c r="H19" s="34"/>
      <c r="I19" s="152" t="s">
        <v>25</v>
      </c>
      <c r="J19" s="29" t="str">
        <f>'Rekapitulace stavby'!AN13</f>
        <v>Vyplň údaj</v>
      </c>
      <c r="K19" s="34"/>
      <c r="L19" s="59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8" customHeight="1">
      <c r="A20" s="34"/>
      <c r="B20" s="40"/>
      <c r="C20" s="34"/>
      <c r="D20" s="34"/>
      <c r="E20" s="29" t="str">
        <f>'Rekapitulace stavby'!E14</f>
        <v>Vyplň údaj</v>
      </c>
      <c r="F20" s="137"/>
      <c r="G20" s="137"/>
      <c r="H20" s="137"/>
      <c r="I20" s="152" t="s">
        <v>27</v>
      </c>
      <c r="J20" s="29" t="str">
        <f>'Rekapitulace stavby'!AN14</f>
        <v>Vyplň údaj</v>
      </c>
      <c r="K20" s="34"/>
      <c r="L20" s="59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6.96" customHeight="1">
      <c r="A21" s="34"/>
      <c r="B21" s="40"/>
      <c r="C21" s="34"/>
      <c r="D21" s="34"/>
      <c r="E21" s="34"/>
      <c r="F21" s="34"/>
      <c r="G21" s="34"/>
      <c r="H21" s="34"/>
      <c r="I21" s="150"/>
      <c r="J21" s="34"/>
      <c r="K21" s="34"/>
      <c r="L21" s="59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12" customHeight="1">
      <c r="A22" s="34"/>
      <c r="B22" s="40"/>
      <c r="C22" s="34"/>
      <c r="D22" s="148" t="s">
        <v>30</v>
      </c>
      <c r="E22" s="34"/>
      <c r="F22" s="34"/>
      <c r="G22" s="34"/>
      <c r="H22" s="34"/>
      <c r="I22" s="152" t="s">
        <v>25</v>
      </c>
      <c r="J22" s="137" t="str">
        <f>IF('Rekapitulace stavby'!AN16="","",'Rekapitulace stavby'!AN16)</f>
        <v/>
      </c>
      <c r="K22" s="34"/>
      <c r="L22" s="59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8" customHeight="1">
      <c r="A23" s="34"/>
      <c r="B23" s="40"/>
      <c r="C23" s="34"/>
      <c r="D23" s="34"/>
      <c r="E23" s="137" t="str">
        <f>IF('Rekapitulace stavby'!E17="","",'Rekapitulace stavby'!E17)</f>
        <v xml:space="preserve"> </v>
      </c>
      <c r="F23" s="34"/>
      <c r="G23" s="34"/>
      <c r="H23" s="34"/>
      <c r="I23" s="152" t="s">
        <v>27</v>
      </c>
      <c r="J23" s="137" t="str">
        <f>IF('Rekapitulace stavby'!AN17="","",'Rekapitulace stavby'!AN17)</f>
        <v/>
      </c>
      <c r="K23" s="34"/>
      <c r="L23" s="59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6.96" customHeight="1">
      <c r="A24" s="34"/>
      <c r="B24" s="40"/>
      <c r="C24" s="34"/>
      <c r="D24" s="34"/>
      <c r="E24" s="34"/>
      <c r="F24" s="34"/>
      <c r="G24" s="34"/>
      <c r="H24" s="34"/>
      <c r="I24" s="150"/>
      <c r="J24" s="34"/>
      <c r="K24" s="34"/>
      <c r="L24" s="59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12" customHeight="1">
      <c r="A25" s="34"/>
      <c r="B25" s="40"/>
      <c r="C25" s="34"/>
      <c r="D25" s="148" t="s">
        <v>33</v>
      </c>
      <c r="E25" s="34"/>
      <c r="F25" s="34"/>
      <c r="G25" s="34"/>
      <c r="H25" s="34"/>
      <c r="I25" s="152" t="s">
        <v>25</v>
      </c>
      <c r="J25" s="137" t="s">
        <v>1</v>
      </c>
      <c r="K25" s="34"/>
      <c r="L25" s="59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8" customHeight="1">
      <c r="A26" s="34"/>
      <c r="B26" s="40"/>
      <c r="C26" s="34"/>
      <c r="D26" s="34"/>
      <c r="E26" s="137" t="s">
        <v>34</v>
      </c>
      <c r="F26" s="34"/>
      <c r="G26" s="34"/>
      <c r="H26" s="34"/>
      <c r="I26" s="152" t="s">
        <v>27</v>
      </c>
      <c r="J26" s="137" t="s">
        <v>1</v>
      </c>
      <c r="K26" s="34"/>
      <c r="L26" s="59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2" customFormat="1" ht="6.96" customHeight="1">
      <c r="A27" s="34"/>
      <c r="B27" s="40"/>
      <c r="C27" s="34"/>
      <c r="D27" s="34"/>
      <c r="E27" s="34"/>
      <c r="F27" s="34"/>
      <c r="G27" s="34"/>
      <c r="H27" s="34"/>
      <c r="I27" s="150"/>
      <c r="J27" s="34"/>
      <c r="K27" s="34"/>
      <c r="L27" s="59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="2" customFormat="1" ht="12" customHeight="1">
      <c r="A28" s="34"/>
      <c r="B28" s="40"/>
      <c r="C28" s="34"/>
      <c r="D28" s="148" t="s">
        <v>35</v>
      </c>
      <c r="E28" s="34"/>
      <c r="F28" s="34"/>
      <c r="G28" s="34"/>
      <c r="H28" s="34"/>
      <c r="I28" s="150"/>
      <c r="J28" s="34"/>
      <c r="K28" s="34"/>
      <c r="L28" s="59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8" customFormat="1" ht="16.5" customHeight="1">
      <c r="A29" s="154"/>
      <c r="B29" s="155"/>
      <c r="C29" s="154"/>
      <c r="D29" s="154"/>
      <c r="E29" s="156" t="s">
        <v>1</v>
      </c>
      <c r="F29" s="156"/>
      <c r="G29" s="156"/>
      <c r="H29" s="156"/>
      <c r="I29" s="157"/>
      <c r="J29" s="154"/>
      <c r="K29" s="154"/>
      <c r="L29" s="158"/>
      <c r="S29" s="154"/>
      <c r="T29" s="154"/>
      <c r="U29" s="154"/>
      <c r="V29" s="154"/>
      <c r="W29" s="154"/>
      <c r="X29" s="154"/>
      <c r="Y29" s="154"/>
      <c r="Z29" s="154"/>
      <c r="AA29" s="154"/>
      <c r="AB29" s="154"/>
      <c r="AC29" s="154"/>
      <c r="AD29" s="154"/>
      <c r="AE29" s="154"/>
    </row>
    <row r="30" s="2" customFormat="1" ht="6.96" customHeight="1">
      <c r="A30" s="34"/>
      <c r="B30" s="40"/>
      <c r="C30" s="34"/>
      <c r="D30" s="34"/>
      <c r="E30" s="34"/>
      <c r="F30" s="34"/>
      <c r="G30" s="34"/>
      <c r="H30" s="34"/>
      <c r="I30" s="150"/>
      <c r="J30" s="34"/>
      <c r="K30" s="34"/>
      <c r="L30" s="59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40"/>
      <c r="C31" s="34"/>
      <c r="D31" s="159"/>
      <c r="E31" s="159"/>
      <c r="F31" s="159"/>
      <c r="G31" s="159"/>
      <c r="H31" s="159"/>
      <c r="I31" s="160"/>
      <c r="J31" s="159"/>
      <c r="K31" s="159"/>
      <c r="L31" s="59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25.44" customHeight="1">
      <c r="A32" s="34"/>
      <c r="B32" s="40"/>
      <c r="C32" s="34"/>
      <c r="D32" s="161" t="s">
        <v>36</v>
      </c>
      <c r="E32" s="34"/>
      <c r="F32" s="34"/>
      <c r="G32" s="34"/>
      <c r="H32" s="34"/>
      <c r="I32" s="150"/>
      <c r="J32" s="162">
        <f>ROUND(J120, 2)</f>
        <v>0</v>
      </c>
      <c r="K32" s="34"/>
      <c r="L32" s="59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6.96" customHeight="1">
      <c r="A33" s="34"/>
      <c r="B33" s="40"/>
      <c r="C33" s="34"/>
      <c r="D33" s="159"/>
      <c r="E33" s="159"/>
      <c r="F33" s="159"/>
      <c r="G33" s="159"/>
      <c r="H33" s="159"/>
      <c r="I33" s="160"/>
      <c r="J33" s="159"/>
      <c r="K33" s="159"/>
      <c r="L33" s="59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40"/>
      <c r="C34" s="34"/>
      <c r="D34" s="34"/>
      <c r="E34" s="34"/>
      <c r="F34" s="163" t="s">
        <v>38</v>
      </c>
      <c r="G34" s="34"/>
      <c r="H34" s="34"/>
      <c r="I34" s="164" t="s">
        <v>37</v>
      </c>
      <c r="J34" s="163" t="s">
        <v>39</v>
      </c>
      <c r="K34" s="34"/>
      <c r="L34" s="59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="2" customFormat="1" ht="14.4" customHeight="1">
      <c r="A35" s="34"/>
      <c r="B35" s="40"/>
      <c r="C35" s="34"/>
      <c r="D35" s="165" t="s">
        <v>40</v>
      </c>
      <c r="E35" s="148" t="s">
        <v>41</v>
      </c>
      <c r="F35" s="166">
        <f>ROUND((SUM(BE120:BE124)),  2)</f>
        <v>0</v>
      </c>
      <c r="G35" s="34"/>
      <c r="H35" s="34"/>
      <c r="I35" s="167">
        <v>0.20999999999999999</v>
      </c>
      <c r="J35" s="166">
        <f>ROUND(((SUM(BE120:BE124))*I35),  2)</f>
        <v>0</v>
      </c>
      <c r="K35" s="34"/>
      <c r="L35" s="59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="2" customFormat="1" ht="14.4" customHeight="1">
      <c r="A36" s="34"/>
      <c r="B36" s="40"/>
      <c r="C36" s="34"/>
      <c r="D36" s="34"/>
      <c r="E36" s="148" t="s">
        <v>42</v>
      </c>
      <c r="F36" s="166">
        <f>ROUND((SUM(BF120:BF124)),  2)</f>
        <v>0</v>
      </c>
      <c r="G36" s="34"/>
      <c r="H36" s="34"/>
      <c r="I36" s="167">
        <v>0.14999999999999999</v>
      </c>
      <c r="J36" s="166">
        <f>ROUND(((SUM(BF120:BF124))*I36),  2)</f>
        <v>0</v>
      </c>
      <c r="K36" s="34"/>
      <c r="L36" s="59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40"/>
      <c r="C37" s="34"/>
      <c r="D37" s="34"/>
      <c r="E37" s="148" t="s">
        <v>43</v>
      </c>
      <c r="F37" s="166">
        <f>ROUND((SUM(BG120:BG124)),  2)</f>
        <v>0</v>
      </c>
      <c r="G37" s="34"/>
      <c r="H37" s="34"/>
      <c r="I37" s="167">
        <v>0.20999999999999999</v>
      </c>
      <c r="J37" s="166">
        <f>0</f>
        <v>0</v>
      </c>
      <c r="K37" s="34"/>
      <c r="L37" s="59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hidden="1" s="2" customFormat="1" ht="14.4" customHeight="1">
      <c r="A38" s="34"/>
      <c r="B38" s="40"/>
      <c r="C38" s="34"/>
      <c r="D38" s="34"/>
      <c r="E38" s="148" t="s">
        <v>44</v>
      </c>
      <c r="F38" s="166">
        <f>ROUND((SUM(BH120:BH124)),  2)</f>
        <v>0</v>
      </c>
      <c r="G38" s="34"/>
      <c r="H38" s="34"/>
      <c r="I38" s="167">
        <v>0.14999999999999999</v>
      </c>
      <c r="J38" s="166">
        <f>0</f>
        <v>0</v>
      </c>
      <c r="K38" s="34"/>
      <c r="L38" s="59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hidden="1" s="2" customFormat="1" ht="14.4" customHeight="1">
      <c r="A39" s="34"/>
      <c r="B39" s="40"/>
      <c r="C39" s="34"/>
      <c r="D39" s="34"/>
      <c r="E39" s="148" t="s">
        <v>45</v>
      </c>
      <c r="F39" s="166">
        <f>ROUND((SUM(BI120:BI124)),  2)</f>
        <v>0</v>
      </c>
      <c r="G39" s="34"/>
      <c r="H39" s="34"/>
      <c r="I39" s="167">
        <v>0</v>
      </c>
      <c r="J39" s="166">
        <f>0</f>
        <v>0</v>
      </c>
      <c r="K39" s="34"/>
      <c r="L39" s="59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6.96" customHeight="1">
      <c r="A40" s="34"/>
      <c r="B40" s="40"/>
      <c r="C40" s="34"/>
      <c r="D40" s="34"/>
      <c r="E40" s="34"/>
      <c r="F40" s="34"/>
      <c r="G40" s="34"/>
      <c r="H40" s="34"/>
      <c r="I40" s="150"/>
      <c r="J40" s="34"/>
      <c r="K40" s="34"/>
      <c r="L40" s="59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2" customFormat="1" ht="25.44" customHeight="1">
      <c r="A41" s="34"/>
      <c r="B41" s="40"/>
      <c r="C41" s="168"/>
      <c r="D41" s="169" t="s">
        <v>46</v>
      </c>
      <c r="E41" s="170"/>
      <c r="F41" s="170"/>
      <c r="G41" s="171" t="s">
        <v>47</v>
      </c>
      <c r="H41" s="172" t="s">
        <v>48</v>
      </c>
      <c r="I41" s="173"/>
      <c r="J41" s="174">
        <f>SUM(J32:J39)</f>
        <v>0</v>
      </c>
      <c r="K41" s="175"/>
      <c r="L41" s="59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="2" customFormat="1" ht="14.4" customHeight="1">
      <c r="A42" s="34"/>
      <c r="B42" s="40"/>
      <c r="C42" s="34"/>
      <c r="D42" s="34"/>
      <c r="E42" s="34"/>
      <c r="F42" s="34"/>
      <c r="G42" s="34"/>
      <c r="H42" s="34"/>
      <c r="I42" s="150"/>
      <c r="J42" s="34"/>
      <c r="K42" s="34"/>
      <c r="L42" s="59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="1" customFormat="1" ht="14.4" customHeight="1">
      <c r="B43" s="16"/>
      <c r="I43" s="142"/>
      <c r="L43" s="16"/>
    </row>
    <row r="44" s="1" customFormat="1" ht="14.4" customHeight="1">
      <c r="B44" s="16"/>
      <c r="I44" s="142"/>
      <c r="L44" s="16"/>
    </row>
    <row r="45" s="1" customFormat="1" ht="14.4" customHeight="1">
      <c r="B45" s="16"/>
      <c r="I45" s="142"/>
      <c r="L45" s="16"/>
    </row>
    <row r="46" s="1" customFormat="1" ht="14.4" customHeight="1">
      <c r="B46" s="16"/>
      <c r="I46" s="142"/>
      <c r="L46" s="16"/>
    </row>
    <row r="47" s="1" customFormat="1" ht="14.4" customHeight="1">
      <c r="B47" s="16"/>
      <c r="I47" s="142"/>
      <c r="L47" s="16"/>
    </row>
    <row r="48" s="1" customFormat="1" ht="14.4" customHeight="1">
      <c r="B48" s="16"/>
      <c r="I48" s="142"/>
      <c r="L48" s="16"/>
    </row>
    <row r="49" s="1" customFormat="1" ht="14.4" customHeight="1">
      <c r="B49" s="16"/>
      <c r="I49" s="142"/>
      <c r="L49" s="16"/>
    </row>
    <row r="50" s="2" customFormat="1" ht="14.4" customHeight="1">
      <c r="B50" s="59"/>
      <c r="D50" s="176" t="s">
        <v>49</v>
      </c>
      <c r="E50" s="177"/>
      <c r="F50" s="177"/>
      <c r="G50" s="176" t="s">
        <v>50</v>
      </c>
      <c r="H50" s="177"/>
      <c r="I50" s="178"/>
      <c r="J50" s="177"/>
      <c r="K50" s="177"/>
      <c r="L50" s="59"/>
    </row>
    <row r="51">
      <c r="B51" s="16"/>
      <c r="L51" s="16"/>
    </row>
    <row r="52">
      <c r="B52" s="16"/>
      <c r="L52" s="16"/>
    </row>
    <row r="53">
      <c r="B53" s="16"/>
      <c r="L53" s="16"/>
    </row>
    <row r="54">
      <c r="B54" s="16"/>
      <c r="L54" s="16"/>
    </row>
    <row r="55">
      <c r="B55" s="16"/>
      <c r="L55" s="16"/>
    </row>
    <row r="56">
      <c r="B56" s="16"/>
      <c r="L56" s="16"/>
    </row>
    <row r="57">
      <c r="B57" s="16"/>
      <c r="L57" s="16"/>
    </row>
    <row r="58">
      <c r="B58" s="16"/>
      <c r="L58" s="16"/>
    </row>
    <row r="59">
      <c r="B59" s="16"/>
      <c r="L59" s="16"/>
    </row>
    <row r="60">
      <c r="B60" s="16"/>
      <c r="L60" s="16"/>
    </row>
    <row r="61" s="2" customFormat="1">
      <c r="A61" s="34"/>
      <c r="B61" s="40"/>
      <c r="C61" s="34"/>
      <c r="D61" s="179" t="s">
        <v>51</v>
      </c>
      <c r="E61" s="180"/>
      <c r="F61" s="181" t="s">
        <v>52</v>
      </c>
      <c r="G61" s="179" t="s">
        <v>51</v>
      </c>
      <c r="H61" s="180"/>
      <c r="I61" s="182"/>
      <c r="J61" s="183" t="s">
        <v>52</v>
      </c>
      <c r="K61" s="180"/>
      <c r="L61" s="59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6"/>
      <c r="L62" s="16"/>
    </row>
    <row r="63">
      <c r="B63" s="16"/>
      <c r="L63" s="16"/>
    </row>
    <row r="64">
      <c r="B64" s="16"/>
      <c r="L64" s="16"/>
    </row>
    <row r="65" s="2" customFormat="1">
      <c r="A65" s="34"/>
      <c r="B65" s="40"/>
      <c r="C65" s="34"/>
      <c r="D65" s="176" t="s">
        <v>53</v>
      </c>
      <c r="E65" s="184"/>
      <c r="F65" s="184"/>
      <c r="G65" s="176" t="s">
        <v>54</v>
      </c>
      <c r="H65" s="184"/>
      <c r="I65" s="185"/>
      <c r="J65" s="184"/>
      <c r="K65" s="184"/>
      <c r="L65" s="59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6"/>
      <c r="L66" s="16"/>
    </row>
    <row r="67">
      <c r="B67" s="16"/>
      <c r="L67" s="16"/>
    </row>
    <row r="68">
      <c r="B68" s="16"/>
      <c r="L68" s="16"/>
    </row>
    <row r="69">
      <c r="B69" s="16"/>
      <c r="L69" s="16"/>
    </row>
    <row r="70">
      <c r="B70" s="16"/>
      <c r="L70" s="16"/>
    </row>
    <row r="71">
      <c r="B71" s="16"/>
      <c r="L71" s="16"/>
    </row>
    <row r="72">
      <c r="B72" s="16"/>
      <c r="L72" s="16"/>
    </row>
    <row r="73">
      <c r="B73" s="16"/>
      <c r="L73" s="16"/>
    </row>
    <row r="74">
      <c r="B74" s="16"/>
      <c r="L74" s="16"/>
    </row>
    <row r="75">
      <c r="B75" s="16"/>
      <c r="L75" s="16"/>
    </row>
    <row r="76" s="2" customFormat="1">
      <c r="A76" s="34"/>
      <c r="B76" s="40"/>
      <c r="C76" s="34"/>
      <c r="D76" s="179" t="s">
        <v>51</v>
      </c>
      <c r="E76" s="180"/>
      <c r="F76" s="181" t="s">
        <v>52</v>
      </c>
      <c r="G76" s="179" t="s">
        <v>51</v>
      </c>
      <c r="H76" s="180"/>
      <c r="I76" s="182"/>
      <c r="J76" s="183" t="s">
        <v>52</v>
      </c>
      <c r="K76" s="180"/>
      <c r="L76" s="59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186"/>
      <c r="C77" s="187"/>
      <c r="D77" s="187"/>
      <c r="E77" s="187"/>
      <c r="F77" s="187"/>
      <c r="G77" s="187"/>
      <c r="H77" s="187"/>
      <c r="I77" s="188"/>
      <c r="J77" s="187"/>
      <c r="K77" s="187"/>
      <c r="L77" s="59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189"/>
      <c r="C81" s="190"/>
      <c r="D81" s="190"/>
      <c r="E81" s="190"/>
      <c r="F81" s="190"/>
      <c r="G81" s="190"/>
      <c r="H81" s="190"/>
      <c r="I81" s="191"/>
      <c r="J81" s="190"/>
      <c r="K81" s="190"/>
      <c r="L81" s="59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174</v>
      </c>
      <c r="D82" s="36"/>
      <c r="E82" s="36"/>
      <c r="F82" s="36"/>
      <c r="G82" s="36"/>
      <c r="H82" s="36"/>
      <c r="I82" s="150"/>
      <c r="J82" s="36"/>
      <c r="K82" s="36"/>
      <c r="L82" s="59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6"/>
      <c r="D83" s="36"/>
      <c r="E83" s="36"/>
      <c r="F83" s="36"/>
      <c r="G83" s="36"/>
      <c r="H83" s="36"/>
      <c r="I83" s="150"/>
      <c r="J83" s="36"/>
      <c r="K83" s="36"/>
      <c r="L83" s="59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16</v>
      </c>
      <c r="D84" s="36"/>
      <c r="E84" s="36"/>
      <c r="F84" s="36"/>
      <c r="G84" s="36"/>
      <c r="H84" s="36"/>
      <c r="I84" s="150"/>
      <c r="J84" s="36"/>
      <c r="K84" s="36"/>
      <c r="L84" s="59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16.5" customHeight="1">
      <c r="A85" s="34"/>
      <c r="B85" s="35"/>
      <c r="C85" s="36"/>
      <c r="D85" s="36"/>
      <c r="E85" s="192" t="str">
        <f>E7</f>
        <v xml:space="preserve">Oprava kolejí a výhybek v uzlu Plzeň a na trati  Plzeň - Blatno</v>
      </c>
      <c r="F85" s="28"/>
      <c r="G85" s="28"/>
      <c r="H85" s="28"/>
      <c r="I85" s="150"/>
      <c r="J85" s="36"/>
      <c r="K85" s="36"/>
      <c r="L85" s="59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1" customFormat="1" ht="12" customHeight="1">
      <c r="B86" s="17"/>
      <c r="C86" s="28" t="s">
        <v>170</v>
      </c>
      <c r="D86" s="18"/>
      <c r="E86" s="18"/>
      <c r="F86" s="18"/>
      <c r="G86" s="18"/>
      <c r="H86" s="18"/>
      <c r="I86" s="142"/>
      <c r="J86" s="18"/>
      <c r="K86" s="18"/>
      <c r="L86" s="16"/>
    </row>
    <row r="87" s="2" customFormat="1" ht="16.5" customHeight="1">
      <c r="A87" s="34"/>
      <c r="B87" s="35"/>
      <c r="C87" s="36"/>
      <c r="D87" s="36"/>
      <c r="E87" s="192" t="s">
        <v>1798</v>
      </c>
      <c r="F87" s="36"/>
      <c r="G87" s="36"/>
      <c r="H87" s="36"/>
      <c r="I87" s="150"/>
      <c r="J87" s="36"/>
      <c r="K87" s="36"/>
      <c r="L87" s="59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12" customHeight="1">
      <c r="A88" s="34"/>
      <c r="B88" s="35"/>
      <c r="C88" s="28" t="s">
        <v>172</v>
      </c>
      <c r="D88" s="36"/>
      <c r="E88" s="36"/>
      <c r="F88" s="36"/>
      <c r="G88" s="36"/>
      <c r="H88" s="36"/>
      <c r="I88" s="150"/>
      <c r="J88" s="36"/>
      <c r="K88" s="36"/>
      <c r="L88" s="59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6.5" customHeight="1">
      <c r="A89" s="34"/>
      <c r="B89" s="35"/>
      <c r="C89" s="36"/>
      <c r="D89" s="36"/>
      <c r="E89" s="72" t="str">
        <f>E11</f>
        <v>SO 6.2 - Materiál objednatele</v>
      </c>
      <c r="F89" s="36"/>
      <c r="G89" s="36"/>
      <c r="H89" s="36"/>
      <c r="I89" s="150"/>
      <c r="J89" s="36"/>
      <c r="K89" s="36"/>
      <c r="L89" s="59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6"/>
      <c r="D90" s="36"/>
      <c r="E90" s="36"/>
      <c r="F90" s="36"/>
      <c r="G90" s="36"/>
      <c r="H90" s="36"/>
      <c r="I90" s="150"/>
      <c r="J90" s="36"/>
      <c r="K90" s="36"/>
      <c r="L90" s="59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2" customHeight="1">
      <c r="A91" s="34"/>
      <c r="B91" s="35"/>
      <c r="C91" s="28" t="s">
        <v>20</v>
      </c>
      <c r="D91" s="36"/>
      <c r="E91" s="36"/>
      <c r="F91" s="23" t="str">
        <f>F14</f>
        <v>TO Plzeň, TO Třemošná</v>
      </c>
      <c r="G91" s="36"/>
      <c r="H91" s="36"/>
      <c r="I91" s="152" t="s">
        <v>22</v>
      </c>
      <c r="J91" s="75" t="str">
        <f>IF(J14="","",J14)</f>
        <v>8. 1. 2020</v>
      </c>
      <c r="K91" s="36"/>
      <c r="L91" s="59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6.96" customHeight="1">
      <c r="A92" s="34"/>
      <c r="B92" s="35"/>
      <c r="C92" s="36"/>
      <c r="D92" s="36"/>
      <c r="E92" s="36"/>
      <c r="F92" s="36"/>
      <c r="G92" s="36"/>
      <c r="H92" s="36"/>
      <c r="I92" s="150"/>
      <c r="J92" s="36"/>
      <c r="K92" s="36"/>
      <c r="L92" s="59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5.15" customHeight="1">
      <c r="A93" s="34"/>
      <c r="B93" s="35"/>
      <c r="C93" s="28" t="s">
        <v>24</v>
      </c>
      <c r="D93" s="36"/>
      <c r="E93" s="36"/>
      <c r="F93" s="23" t="str">
        <f>E17</f>
        <v xml:space="preserve">Správa železnic s.o. -  OŘ Plzeň</v>
      </c>
      <c r="G93" s="36"/>
      <c r="H93" s="36"/>
      <c r="I93" s="152" t="s">
        <v>30</v>
      </c>
      <c r="J93" s="32" t="str">
        <f>E23</f>
        <v xml:space="preserve"> </v>
      </c>
      <c r="K93" s="36"/>
      <c r="L93" s="59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15.15" customHeight="1">
      <c r="A94" s="34"/>
      <c r="B94" s="35"/>
      <c r="C94" s="28" t="s">
        <v>28</v>
      </c>
      <c r="D94" s="36"/>
      <c r="E94" s="36"/>
      <c r="F94" s="23" t="str">
        <f>IF(E20="","",E20)</f>
        <v>Vyplň údaj</v>
      </c>
      <c r="G94" s="36"/>
      <c r="H94" s="36"/>
      <c r="I94" s="152" t="s">
        <v>33</v>
      </c>
      <c r="J94" s="32" t="str">
        <f>E26</f>
        <v>Jung</v>
      </c>
      <c r="K94" s="36"/>
      <c r="L94" s="59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6"/>
      <c r="D95" s="36"/>
      <c r="E95" s="36"/>
      <c r="F95" s="36"/>
      <c r="G95" s="36"/>
      <c r="H95" s="36"/>
      <c r="I95" s="150"/>
      <c r="J95" s="36"/>
      <c r="K95" s="36"/>
      <c r="L95" s="59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9.28" customHeight="1">
      <c r="A96" s="34"/>
      <c r="B96" s="35"/>
      <c r="C96" s="193" t="s">
        <v>175</v>
      </c>
      <c r="D96" s="194"/>
      <c r="E96" s="194"/>
      <c r="F96" s="194"/>
      <c r="G96" s="194"/>
      <c r="H96" s="194"/>
      <c r="I96" s="195"/>
      <c r="J96" s="196" t="s">
        <v>176</v>
      </c>
      <c r="K96" s="194"/>
      <c r="L96" s="59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="2" customFormat="1" ht="10.32" customHeight="1">
      <c r="A97" s="34"/>
      <c r="B97" s="35"/>
      <c r="C97" s="36"/>
      <c r="D97" s="36"/>
      <c r="E97" s="36"/>
      <c r="F97" s="36"/>
      <c r="G97" s="36"/>
      <c r="H97" s="36"/>
      <c r="I97" s="150"/>
      <c r="J97" s="36"/>
      <c r="K97" s="36"/>
      <c r="L97" s="59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="2" customFormat="1" ht="22.8" customHeight="1">
      <c r="A98" s="34"/>
      <c r="B98" s="35"/>
      <c r="C98" s="197" t="s">
        <v>177</v>
      </c>
      <c r="D98" s="36"/>
      <c r="E98" s="36"/>
      <c r="F98" s="36"/>
      <c r="G98" s="36"/>
      <c r="H98" s="36"/>
      <c r="I98" s="150"/>
      <c r="J98" s="106">
        <f>J120</f>
        <v>0</v>
      </c>
      <c r="K98" s="36"/>
      <c r="L98" s="59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U98" s="13" t="s">
        <v>178</v>
      </c>
    </row>
    <row r="99" s="2" customFormat="1" ht="21.84" customHeight="1">
      <c r="A99" s="34"/>
      <c r="B99" s="35"/>
      <c r="C99" s="36"/>
      <c r="D99" s="36"/>
      <c r="E99" s="36"/>
      <c r="F99" s="36"/>
      <c r="G99" s="36"/>
      <c r="H99" s="36"/>
      <c r="I99" s="150"/>
      <c r="J99" s="36"/>
      <c r="K99" s="36"/>
      <c r="L99" s="59"/>
      <c r="S99" s="34"/>
      <c r="T99" s="34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</row>
    <row r="100" s="2" customFormat="1" ht="6.96" customHeight="1">
      <c r="A100" s="34"/>
      <c r="B100" s="62"/>
      <c r="C100" s="63"/>
      <c r="D100" s="63"/>
      <c r="E100" s="63"/>
      <c r="F100" s="63"/>
      <c r="G100" s="63"/>
      <c r="H100" s="63"/>
      <c r="I100" s="188"/>
      <c r="J100" s="63"/>
      <c r="K100" s="63"/>
      <c r="L100" s="59"/>
      <c r="S100" s="34"/>
      <c r="T100" s="34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</row>
    <row r="104" s="2" customFormat="1" ht="6.96" customHeight="1">
      <c r="A104" s="34"/>
      <c r="B104" s="64"/>
      <c r="C104" s="65"/>
      <c r="D104" s="65"/>
      <c r="E104" s="65"/>
      <c r="F104" s="65"/>
      <c r="G104" s="65"/>
      <c r="H104" s="65"/>
      <c r="I104" s="191"/>
      <c r="J104" s="65"/>
      <c r="K104" s="65"/>
      <c r="L104" s="59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5" s="2" customFormat="1" ht="24.96" customHeight="1">
      <c r="A105" s="34"/>
      <c r="B105" s="35"/>
      <c r="C105" s="19" t="s">
        <v>179</v>
      </c>
      <c r="D105" s="36"/>
      <c r="E105" s="36"/>
      <c r="F105" s="36"/>
      <c r="G105" s="36"/>
      <c r="H105" s="36"/>
      <c r="I105" s="150"/>
      <c r="J105" s="36"/>
      <c r="K105" s="36"/>
      <c r="L105" s="59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="2" customFormat="1" ht="6.96" customHeight="1">
      <c r="A106" s="34"/>
      <c r="B106" s="35"/>
      <c r="C106" s="36"/>
      <c r="D106" s="36"/>
      <c r="E106" s="36"/>
      <c r="F106" s="36"/>
      <c r="G106" s="36"/>
      <c r="H106" s="36"/>
      <c r="I106" s="150"/>
      <c r="J106" s="36"/>
      <c r="K106" s="36"/>
      <c r="L106" s="59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="2" customFormat="1" ht="12" customHeight="1">
      <c r="A107" s="34"/>
      <c r="B107" s="35"/>
      <c r="C107" s="28" t="s">
        <v>16</v>
      </c>
      <c r="D107" s="36"/>
      <c r="E107" s="36"/>
      <c r="F107" s="36"/>
      <c r="G107" s="36"/>
      <c r="H107" s="36"/>
      <c r="I107" s="150"/>
      <c r="J107" s="36"/>
      <c r="K107" s="36"/>
      <c r="L107" s="59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="2" customFormat="1" ht="16.5" customHeight="1">
      <c r="A108" s="34"/>
      <c r="B108" s="35"/>
      <c r="C108" s="36"/>
      <c r="D108" s="36"/>
      <c r="E108" s="192" t="str">
        <f>E7</f>
        <v xml:space="preserve">Oprava kolejí a výhybek v uzlu Plzeň a na trati  Plzeň - Blatno</v>
      </c>
      <c r="F108" s="28"/>
      <c r="G108" s="28"/>
      <c r="H108" s="28"/>
      <c r="I108" s="150"/>
      <c r="J108" s="36"/>
      <c r="K108" s="36"/>
      <c r="L108" s="59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="1" customFormat="1" ht="12" customHeight="1">
      <c r="B109" s="17"/>
      <c r="C109" s="28" t="s">
        <v>170</v>
      </c>
      <c r="D109" s="18"/>
      <c r="E109" s="18"/>
      <c r="F109" s="18"/>
      <c r="G109" s="18"/>
      <c r="H109" s="18"/>
      <c r="I109" s="142"/>
      <c r="J109" s="18"/>
      <c r="K109" s="18"/>
      <c r="L109" s="16"/>
    </row>
    <row r="110" s="2" customFormat="1" ht="16.5" customHeight="1">
      <c r="A110" s="34"/>
      <c r="B110" s="35"/>
      <c r="C110" s="36"/>
      <c r="D110" s="36"/>
      <c r="E110" s="192" t="s">
        <v>1798</v>
      </c>
      <c r="F110" s="36"/>
      <c r="G110" s="36"/>
      <c r="H110" s="36"/>
      <c r="I110" s="150"/>
      <c r="J110" s="36"/>
      <c r="K110" s="36"/>
      <c r="L110" s="59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="2" customFormat="1" ht="12" customHeight="1">
      <c r="A111" s="34"/>
      <c r="B111" s="35"/>
      <c r="C111" s="28" t="s">
        <v>172</v>
      </c>
      <c r="D111" s="36"/>
      <c r="E111" s="36"/>
      <c r="F111" s="36"/>
      <c r="G111" s="36"/>
      <c r="H111" s="36"/>
      <c r="I111" s="150"/>
      <c r="J111" s="36"/>
      <c r="K111" s="36"/>
      <c r="L111" s="59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="2" customFormat="1" ht="16.5" customHeight="1">
      <c r="A112" s="34"/>
      <c r="B112" s="35"/>
      <c r="C112" s="36"/>
      <c r="D112" s="36"/>
      <c r="E112" s="72" t="str">
        <f>E11</f>
        <v>SO 6.2 - Materiál objednatele</v>
      </c>
      <c r="F112" s="36"/>
      <c r="G112" s="36"/>
      <c r="H112" s="36"/>
      <c r="I112" s="150"/>
      <c r="J112" s="36"/>
      <c r="K112" s="36"/>
      <c r="L112" s="59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="2" customFormat="1" ht="6.96" customHeight="1">
      <c r="A113" s="34"/>
      <c r="B113" s="35"/>
      <c r="C113" s="36"/>
      <c r="D113" s="36"/>
      <c r="E113" s="36"/>
      <c r="F113" s="36"/>
      <c r="G113" s="36"/>
      <c r="H113" s="36"/>
      <c r="I113" s="150"/>
      <c r="J113" s="36"/>
      <c r="K113" s="36"/>
      <c r="L113" s="59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12" customHeight="1">
      <c r="A114" s="34"/>
      <c r="B114" s="35"/>
      <c r="C114" s="28" t="s">
        <v>20</v>
      </c>
      <c r="D114" s="36"/>
      <c r="E114" s="36"/>
      <c r="F114" s="23" t="str">
        <f>F14</f>
        <v>TO Plzeň, TO Třemošná</v>
      </c>
      <c r="G114" s="36"/>
      <c r="H114" s="36"/>
      <c r="I114" s="152" t="s">
        <v>22</v>
      </c>
      <c r="J114" s="75" t="str">
        <f>IF(J14="","",J14)</f>
        <v>8. 1. 2020</v>
      </c>
      <c r="K114" s="36"/>
      <c r="L114" s="59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6.96" customHeight="1">
      <c r="A115" s="34"/>
      <c r="B115" s="35"/>
      <c r="C115" s="36"/>
      <c r="D115" s="36"/>
      <c r="E115" s="36"/>
      <c r="F115" s="36"/>
      <c r="G115" s="36"/>
      <c r="H115" s="36"/>
      <c r="I115" s="150"/>
      <c r="J115" s="36"/>
      <c r="K115" s="36"/>
      <c r="L115" s="59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2" customFormat="1" ht="15.15" customHeight="1">
      <c r="A116" s="34"/>
      <c r="B116" s="35"/>
      <c r="C116" s="28" t="s">
        <v>24</v>
      </c>
      <c r="D116" s="36"/>
      <c r="E116" s="36"/>
      <c r="F116" s="23" t="str">
        <f>E17</f>
        <v xml:space="preserve">Správa železnic s.o. -  OŘ Plzeň</v>
      </c>
      <c r="G116" s="36"/>
      <c r="H116" s="36"/>
      <c r="I116" s="152" t="s">
        <v>30</v>
      </c>
      <c r="J116" s="32" t="str">
        <f>E23</f>
        <v xml:space="preserve"> </v>
      </c>
      <c r="K116" s="36"/>
      <c r="L116" s="59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="2" customFormat="1" ht="15.15" customHeight="1">
      <c r="A117" s="34"/>
      <c r="B117" s="35"/>
      <c r="C117" s="28" t="s">
        <v>28</v>
      </c>
      <c r="D117" s="36"/>
      <c r="E117" s="36"/>
      <c r="F117" s="23" t="str">
        <f>IF(E20="","",E20)</f>
        <v>Vyplň údaj</v>
      </c>
      <c r="G117" s="36"/>
      <c r="H117" s="36"/>
      <c r="I117" s="152" t="s">
        <v>33</v>
      </c>
      <c r="J117" s="32" t="str">
        <f>E26</f>
        <v>Jung</v>
      </c>
      <c r="K117" s="36"/>
      <c r="L117" s="59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="2" customFormat="1" ht="10.32" customHeight="1">
      <c r="A118" s="34"/>
      <c r="B118" s="35"/>
      <c r="C118" s="36"/>
      <c r="D118" s="36"/>
      <c r="E118" s="36"/>
      <c r="F118" s="36"/>
      <c r="G118" s="36"/>
      <c r="H118" s="36"/>
      <c r="I118" s="150"/>
      <c r="J118" s="36"/>
      <c r="K118" s="36"/>
      <c r="L118" s="59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="9" customFormat="1" ht="29.28" customHeight="1">
      <c r="A119" s="198"/>
      <c r="B119" s="199"/>
      <c r="C119" s="200" t="s">
        <v>180</v>
      </c>
      <c r="D119" s="201" t="s">
        <v>61</v>
      </c>
      <c r="E119" s="201" t="s">
        <v>57</v>
      </c>
      <c r="F119" s="201" t="s">
        <v>58</v>
      </c>
      <c r="G119" s="201" t="s">
        <v>181</v>
      </c>
      <c r="H119" s="201" t="s">
        <v>182</v>
      </c>
      <c r="I119" s="202" t="s">
        <v>183</v>
      </c>
      <c r="J119" s="203" t="s">
        <v>176</v>
      </c>
      <c r="K119" s="204" t="s">
        <v>184</v>
      </c>
      <c r="L119" s="205"/>
      <c r="M119" s="96" t="s">
        <v>1</v>
      </c>
      <c r="N119" s="97" t="s">
        <v>40</v>
      </c>
      <c r="O119" s="97" t="s">
        <v>185</v>
      </c>
      <c r="P119" s="97" t="s">
        <v>186</v>
      </c>
      <c r="Q119" s="97" t="s">
        <v>187</v>
      </c>
      <c r="R119" s="97" t="s">
        <v>188</v>
      </c>
      <c r="S119" s="97" t="s">
        <v>189</v>
      </c>
      <c r="T119" s="98" t="s">
        <v>190</v>
      </c>
      <c r="U119" s="198"/>
      <c r="V119" s="198"/>
      <c r="W119" s="198"/>
      <c r="X119" s="198"/>
      <c r="Y119" s="198"/>
      <c r="Z119" s="198"/>
      <c r="AA119" s="198"/>
      <c r="AB119" s="198"/>
      <c r="AC119" s="198"/>
      <c r="AD119" s="198"/>
      <c r="AE119" s="198"/>
    </row>
    <row r="120" s="2" customFormat="1" ht="22.8" customHeight="1">
      <c r="A120" s="34"/>
      <c r="B120" s="35"/>
      <c r="C120" s="103" t="s">
        <v>191</v>
      </c>
      <c r="D120" s="36"/>
      <c r="E120" s="36"/>
      <c r="F120" s="36"/>
      <c r="G120" s="36"/>
      <c r="H120" s="36"/>
      <c r="I120" s="150"/>
      <c r="J120" s="206">
        <f>BK120</f>
        <v>0</v>
      </c>
      <c r="K120" s="36"/>
      <c r="L120" s="40"/>
      <c r="M120" s="99"/>
      <c r="N120" s="207"/>
      <c r="O120" s="100"/>
      <c r="P120" s="208">
        <f>SUM(P121:P124)</f>
        <v>0</v>
      </c>
      <c r="Q120" s="100"/>
      <c r="R120" s="208">
        <f>SUM(R121:R124)</f>
        <v>0</v>
      </c>
      <c r="S120" s="100"/>
      <c r="T120" s="209">
        <f>SUM(T121:T124)</f>
        <v>0</v>
      </c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T120" s="13" t="s">
        <v>75</v>
      </c>
      <c r="AU120" s="13" t="s">
        <v>178</v>
      </c>
      <c r="BK120" s="210">
        <f>SUM(BK121:BK124)</f>
        <v>0</v>
      </c>
    </row>
    <row r="121" s="2" customFormat="1" ht="16.5" customHeight="1">
      <c r="A121" s="34"/>
      <c r="B121" s="35"/>
      <c r="C121" s="252" t="s">
        <v>83</v>
      </c>
      <c r="D121" s="252" t="s">
        <v>237</v>
      </c>
      <c r="E121" s="253" t="s">
        <v>1329</v>
      </c>
      <c r="F121" s="254" t="s">
        <v>1330</v>
      </c>
      <c r="G121" s="255" t="s">
        <v>209</v>
      </c>
      <c r="H121" s="256">
        <v>66</v>
      </c>
      <c r="I121" s="257"/>
      <c r="J121" s="258">
        <f>ROUND(I121*H121,2)</f>
        <v>0</v>
      </c>
      <c r="K121" s="259"/>
      <c r="L121" s="260"/>
      <c r="M121" s="261" t="s">
        <v>1</v>
      </c>
      <c r="N121" s="262" t="s">
        <v>41</v>
      </c>
      <c r="O121" s="87"/>
      <c r="P121" s="221">
        <f>O121*H121</f>
        <v>0</v>
      </c>
      <c r="Q121" s="221">
        <v>0</v>
      </c>
      <c r="R121" s="221">
        <f>Q121*H121</f>
        <v>0</v>
      </c>
      <c r="S121" s="221">
        <v>0</v>
      </c>
      <c r="T121" s="222">
        <f>S121*H121</f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R121" s="223" t="s">
        <v>243</v>
      </c>
      <c r="AT121" s="223" t="s">
        <v>237</v>
      </c>
      <c r="AU121" s="223" t="s">
        <v>76</v>
      </c>
      <c r="AY121" s="13" t="s">
        <v>197</v>
      </c>
      <c r="BE121" s="224">
        <f>IF(N121="základní",J121,0)</f>
        <v>0</v>
      </c>
      <c r="BF121" s="224">
        <f>IF(N121="snížená",J121,0)</f>
        <v>0</v>
      </c>
      <c r="BG121" s="224">
        <f>IF(N121="zákl. přenesená",J121,0)</f>
        <v>0</v>
      </c>
      <c r="BH121" s="224">
        <f>IF(N121="sníž. přenesená",J121,0)</f>
        <v>0</v>
      </c>
      <c r="BI121" s="224">
        <f>IF(N121="nulová",J121,0)</f>
        <v>0</v>
      </c>
      <c r="BJ121" s="13" t="s">
        <v>83</v>
      </c>
      <c r="BK121" s="224">
        <f>ROUND(I121*H121,2)</f>
        <v>0</v>
      </c>
      <c r="BL121" s="13" t="s">
        <v>196</v>
      </c>
      <c r="BM121" s="223" t="s">
        <v>2086</v>
      </c>
    </row>
    <row r="122" s="2" customFormat="1">
      <c r="A122" s="34"/>
      <c r="B122" s="35"/>
      <c r="C122" s="36"/>
      <c r="D122" s="225" t="s">
        <v>199</v>
      </c>
      <c r="E122" s="36"/>
      <c r="F122" s="226" t="s">
        <v>1330</v>
      </c>
      <c r="G122" s="36"/>
      <c r="H122" s="36"/>
      <c r="I122" s="150"/>
      <c r="J122" s="36"/>
      <c r="K122" s="36"/>
      <c r="L122" s="40"/>
      <c r="M122" s="227"/>
      <c r="N122" s="228"/>
      <c r="O122" s="87"/>
      <c r="P122" s="87"/>
      <c r="Q122" s="87"/>
      <c r="R122" s="87"/>
      <c r="S122" s="87"/>
      <c r="T122" s="88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T122" s="13" t="s">
        <v>199</v>
      </c>
      <c r="AU122" s="13" t="s">
        <v>76</v>
      </c>
    </row>
    <row r="123" s="2" customFormat="1" ht="16.5" customHeight="1">
      <c r="A123" s="34"/>
      <c r="B123" s="35"/>
      <c r="C123" s="252" t="s">
        <v>85</v>
      </c>
      <c r="D123" s="252" t="s">
        <v>237</v>
      </c>
      <c r="E123" s="253" t="s">
        <v>721</v>
      </c>
      <c r="F123" s="254" t="s">
        <v>722</v>
      </c>
      <c r="G123" s="255" t="s">
        <v>195</v>
      </c>
      <c r="H123" s="256">
        <v>66</v>
      </c>
      <c r="I123" s="257"/>
      <c r="J123" s="258">
        <f>ROUND(I123*H123,2)</f>
        <v>0</v>
      </c>
      <c r="K123" s="259"/>
      <c r="L123" s="260"/>
      <c r="M123" s="261" t="s">
        <v>1</v>
      </c>
      <c r="N123" s="262" t="s">
        <v>41</v>
      </c>
      <c r="O123" s="87"/>
      <c r="P123" s="221">
        <f>O123*H123</f>
        <v>0</v>
      </c>
      <c r="Q123" s="221">
        <v>0</v>
      </c>
      <c r="R123" s="221">
        <f>Q123*H123</f>
        <v>0</v>
      </c>
      <c r="S123" s="221">
        <v>0</v>
      </c>
      <c r="T123" s="222">
        <f>S123*H123</f>
        <v>0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R123" s="223" t="s">
        <v>243</v>
      </c>
      <c r="AT123" s="223" t="s">
        <v>237</v>
      </c>
      <c r="AU123" s="223" t="s">
        <v>76</v>
      </c>
      <c r="AY123" s="13" t="s">
        <v>197</v>
      </c>
      <c r="BE123" s="224">
        <f>IF(N123="základní",J123,0)</f>
        <v>0</v>
      </c>
      <c r="BF123" s="224">
        <f>IF(N123="snížená",J123,0)</f>
        <v>0</v>
      </c>
      <c r="BG123" s="224">
        <f>IF(N123="zákl. přenesená",J123,0)</f>
        <v>0</v>
      </c>
      <c r="BH123" s="224">
        <f>IF(N123="sníž. přenesená",J123,0)</f>
        <v>0</v>
      </c>
      <c r="BI123" s="224">
        <f>IF(N123="nulová",J123,0)</f>
        <v>0</v>
      </c>
      <c r="BJ123" s="13" t="s">
        <v>83</v>
      </c>
      <c r="BK123" s="224">
        <f>ROUND(I123*H123,2)</f>
        <v>0</v>
      </c>
      <c r="BL123" s="13" t="s">
        <v>196</v>
      </c>
      <c r="BM123" s="223" t="s">
        <v>2087</v>
      </c>
    </row>
    <row r="124" s="2" customFormat="1">
      <c r="A124" s="34"/>
      <c r="B124" s="35"/>
      <c r="C124" s="36"/>
      <c r="D124" s="225" t="s">
        <v>199</v>
      </c>
      <c r="E124" s="36"/>
      <c r="F124" s="226" t="s">
        <v>722</v>
      </c>
      <c r="G124" s="36"/>
      <c r="H124" s="36"/>
      <c r="I124" s="150"/>
      <c r="J124" s="36"/>
      <c r="K124" s="36"/>
      <c r="L124" s="40"/>
      <c r="M124" s="263"/>
      <c r="N124" s="264"/>
      <c r="O124" s="265"/>
      <c r="P124" s="265"/>
      <c r="Q124" s="265"/>
      <c r="R124" s="265"/>
      <c r="S124" s="265"/>
      <c r="T124" s="266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T124" s="13" t="s">
        <v>199</v>
      </c>
      <c r="AU124" s="13" t="s">
        <v>76</v>
      </c>
    </row>
    <row r="125" s="2" customFormat="1" ht="6.96" customHeight="1">
      <c r="A125" s="34"/>
      <c r="B125" s="62"/>
      <c r="C125" s="63"/>
      <c r="D125" s="63"/>
      <c r="E125" s="63"/>
      <c r="F125" s="63"/>
      <c r="G125" s="63"/>
      <c r="H125" s="63"/>
      <c r="I125" s="188"/>
      <c r="J125" s="63"/>
      <c r="K125" s="63"/>
      <c r="L125" s="40"/>
      <c r="M125" s="34"/>
      <c r="O125" s="34"/>
      <c r="P125" s="34"/>
      <c r="Q125" s="34"/>
      <c r="R125" s="34"/>
      <c r="S125" s="34"/>
      <c r="T125" s="34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</row>
  </sheetData>
  <sheetProtection sheet="1" autoFilter="0" formatColumns="0" formatRows="0" objects="1" scenarios="1" spinCount="100000" saltValue="HYbLBUBTOF4WM5PWgK+5XaSaoQakcuW5EbJx3Ook+a7vN9FY29dYmKS1PlY6oHFFUCjrbVQJw9mzwQly+VMZsg==" hashValue="W8zk6Guc8aV+xK2CV4RVwJ7AxcWPasuh5GqNFZoScloysNfaLK5XdQwGqn7EPJP4VpQCHUpibS10MVcoyTFFgw==" algorithmName="SHA-512" password="CC35"/>
  <autoFilter ref="C119:K124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08:H108"/>
    <mergeCell ref="E110:H110"/>
    <mergeCell ref="E112:H112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" style="1" customWidth="1"/>
    <col min="8" max="8" width="11.5" style="1" customWidth="1"/>
    <col min="9" max="9" width="20.16016" style="142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42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3" t="s">
        <v>161</v>
      </c>
    </row>
    <row r="3" s="1" customFormat="1" ht="6.96" customHeight="1">
      <c r="B3" s="143"/>
      <c r="C3" s="144"/>
      <c r="D3" s="144"/>
      <c r="E3" s="144"/>
      <c r="F3" s="144"/>
      <c r="G3" s="144"/>
      <c r="H3" s="144"/>
      <c r="I3" s="145"/>
      <c r="J3" s="144"/>
      <c r="K3" s="144"/>
      <c r="L3" s="16"/>
      <c r="AT3" s="13" t="s">
        <v>85</v>
      </c>
    </row>
    <row r="4" s="1" customFormat="1" ht="24.96" customHeight="1">
      <c r="B4" s="16"/>
      <c r="D4" s="146" t="s">
        <v>169</v>
      </c>
      <c r="I4" s="142"/>
      <c r="L4" s="16"/>
      <c r="M4" s="147" t="s">
        <v>10</v>
      </c>
      <c r="AT4" s="13" t="s">
        <v>4</v>
      </c>
    </row>
    <row r="5" s="1" customFormat="1" ht="6.96" customHeight="1">
      <c r="B5" s="16"/>
      <c r="I5" s="142"/>
      <c r="L5" s="16"/>
    </row>
    <row r="6" s="1" customFormat="1" ht="12" customHeight="1">
      <c r="B6" s="16"/>
      <c r="D6" s="148" t="s">
        <v>16</v>
      </c>
      <c r="I6" s="142"/>
      <c r="L6" s="16"/>
    </row>
    <row r="7" s="1" customFormat="1" ht="16.5" customHeight="1">
      <c r="B7" s="16"/>
      <c r="E7" s="149" t="str">
        <f>'Rekapitulace stavby'!K6</f>
        <v xml:space="preserve">Oprava kolejí a výhybek v uzlu Plzeň a na trati  Plzeň - Blatno</v>
      </c>
      <c r="F7" s="148"/>
      <c r="G7" s="148"/>
      <c r="H7" s="148"/>
      <c r="I7" s="142"/>
      <c r="L7" s="16"/>
    </row>
    <row r="8" s="1" customFormat="1" ht="12" customHeight="1">
      <c r="B8" s="16"/>
      <c r="D8" s="148" t="s">
        <v>170</v>
      </c>
      <c r="I8" s="142"/>
      <c r="L8" s="16"/>
    </row>
    <row r="9" s="2" customFormat="1" ht="16.5" customHeight="1">
      <c r="A9" s="34"/>
      <c r="B9" s="40"/>
      <c r="C9" s="34"/>
      <c r="D9" s="34"/>
      <c r="E9" s="149" t="s">
        <v>2088</v>
      </c>
      <c r="F9" s="34"/>
      <c r="G9" s="34"/>
      <c r="H9" s="34"/>
      <c r="I9" s="150"/>
      <c r="J9" s="34"/>
      <c r="K9" s="34"/>
      <c r="L9" s="59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 ht="12" customHeight="1">
      <c r="A10" s="34"/>
      <c r="B10" s="40"/>
      <c r="C10" s="34"/>
      <c r="D10" s="148" t="s">
        <v>172</v>
      </c>
      <c r="E10" s="34"/>
      <c r="F10" s="34"/>
      <c r="G10" s="34"/>
      <c r="H10" s="34"/>
      <c r="I10" s="150"/>
      <c r="J10" s="34"/>
      <c r="K10" s="34"/>
      <c r="L10" s="59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6.5" customHeight="1">
      <c r="A11" s="34"/>
      <c r="B11" s="40"/>
      <c r="C11" s="34"/>
      <c r="D11" s="34"/>
      <c r="E11" s="151" t="s">
        <v>2089</v>
      </c>
      <c r="F11" s="34"/>
      <c r="G11" s="34"/>
      <c r="H11" s="34"/>
      <c r="I11" s="150"/>
      <c r="J11" s="34"/>
      <c r="K11" s="34"/>
      <c r="L11" s="59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>
      <c r="A12" s="34"/>
      <c r="B12" s="40"/>
      <c r="C12" s="34"/>
      <c r="D12" s="34"/>
      <c r="E12" s="34"/>
      <c r="F12" s="34"/>
      <c r="G12" s="34"/>
      <c r="H12" s="34"/>
      <c r="I12" s="150"/>
      <c r="J12" s="34"/>
      <c r="K12" s="34"/>
      <c r="L12" s="59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2" customHeight="1">
      <c r="A13" s="34"/>
      <c r="B13" s="40"/>
      <c r="C13" s="34"/>
      <c r="D13" s="148" t="s">
        <v>18</v>
      </c>
      <c r="E13" s="34"/>
      <c r="F13" s="137" t="s">
        <v>1</v>
      </c>
      <c r="G13" s="34"/>
      <c r="H13" s="34"/>
      <c r="I13" s="152" t="s">
        <v>19</v>
      </c>
      <c r="J13" s="137" t="s">
        <v>1</v>
      </c>
      <c r="K13" s="34"/>
      <c r="L13" s="59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40"/>
      <c r="C14" s="34"/>
      <c r="D14" s="148" t="s">
        <v>20</v>
      </c>
      <c r="E14" s="34"/>
      <c r="F14" s="137" t="s">
        <v>21</v>
      </c>
      <c r="G14" s="34"/>
      <c r="H14" s="34"/>
      <c r="I14" s="152" t="s">
        <v>22</v>
      </c>
      <c r="J14" s="153" t="str">
        <f>'Rekapitulace stavby'!AN8</f>
        <v>8. 1. 2020</v>
      </c>
      <c r="K14" s="34"/>
      <c r="L14" s="59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0.8" customHeight="1">
      <c r="A15" s="34"/>
      <c r="B15" s="40"/>
      <c r="C15" s="34"/>
      <c r="D15" s="34"/>
      <c r="E15" s="34"/>
      <c r="F15" s="34"/>
      <c r="G15" s="34"/>
      <c r="H15" s="34"/>
      <c r="I15" s="150"/>
      <c r="J15" s="34"/>
      <c r="K15" s="34"/>
      <c r="L15" s="59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12" customHeight="1">
      <c r="A16" s="34"/>
      <c r="B16" s="40"/>
      <c r="C16" s="34"/>
      <c r="D16" s="148" t="s">
        <v>24</v>
      </c>
      <c r="E16" s="34"/>
      <c r="F16" s="34"/>
      <c r="G16" s="34"/>
      <c r="H16" s="34"/>
      <c r="I16" s="152" t="s">
        <v>25</v>
      </c>
      <c r="J16" s="137" t="s">
        <v>1</v>
      </c>
      <c r="K16" s="34"/>
      <c r="L16" s="59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8" customHeight="1">
      <c r="A17" s="34"/>
      <c r="B17" s="40"/>
      <c r="C17" s="34"/>
      <c r="D17" s="34"/>
      <c r="E17" s="137" t="s">
        <v>2090</v>
      </c>
      <c r="F17" s="34"/>
      <c r="G17" s="34"/>
      <c r="H17" s="34"/>
      <c r="I17" s="152" t="s">
        <v>27</v>
      </c>
      <c r="J17" s="137" t="s">
        <v>1</v>
      </c>
      <c r="K17" s="34"/>
      <c r="L17" s="59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6.96" customHeight="1">
      <c r="A18" s="34"/>
      <c r="B18" s="40"/>
      <c r="C18" s="34"/>
      <c r="D18" s="34"/>
      <c r="E18" s="34"/>
      <c r="F18" s="34"/>
      <c r="G18" s="34"/>
      <c r="H18" s="34"/>
      <c r="I18" s="150"/>
      <c r="J18" s="34"/>
      <c r="K18" s="34"/>
      <c r="L18" s="59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12" customHeight="1">
      <c r="A19" s="34"/>
      <c r="B19" s="40"/>
      <c r="C19" s="34"/>
      <c r="D19" s="148" t="s">
        <v>28</v>
      </c>
      <c r="E19" s="34"/>
      <c r="F19" s="34"/>
      <c r="G19" s="34"/>
      <c r="H19" s="34"/>
      <c r="I19" s="152" t="s">
        <v>25</v>
      </c>
      <c r="J19" s="29" t="str">
        <f>'Rekapitulace stavby'!AN13</f>
        <v>Vyplň údaj</v>
      </c>
      <c r="K19" s="34"/>
      <c r="L19" s="59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8" customHeight="1">
      <c r="A20" s="34"/>
      <c r="B20" s="40"/>
      <c r="C20" s="34"/>
      <c r="D20" s="34"/>
      <c r="E20" s="29" t="str">
        <f>'Rekapitulace stavby'!E14</f>
        <v>Vyplň údaj</v>
      </c>
      <c r="F20" s="137"/>
      <c r="G20" s="137"/>
      <c r="H20" s="137"/>
      <c r="I20" s="152" t="s">
        <v>27</v>
      </c>
      <c r="J20" s="29" t="str">
        <f>'Rekapitulace stavby'!AN14</f>
        <v>Vyplň údaj</v>
      </c>
      <c r="K20" s="34"/>
      <c r="L20" s="59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6.96" customHeight="1">
      <c r="A21" s="34"/>
      <c r="B21" s="40"/>
      <c r="C21" s="34"/>
      <c r="D21" s="34"/>
      <c r="E21" s="34"/>
      <c r="F21" s="34"/>
      <c r="G21" s="34"/>
      <c r="H21" s="34"/>
      <c r="I21" s="150"/>
      <c r="J21" s="34"/>
      <c r="K21" s="34"/>
      <c r="L21" s="59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12" customHeight="1">
      <c r="A22" s="34"/>
      <c r="B22" s="40"/>
      <c r="C22" s="34"/>
      <c r="D22" s="148" t="s">
        <v>30</v>
      </c>
      <c r="E22" s="34"/>
      <c r="F22" s="34"/>
      <c r="G22" s="34"/>
      <c r="H22" s="34"/>
      <c r="I22" s="152" t="s">
        <v>25</v>
      </c>
      <c r="J22" s="137" t="str">
        <f>IF('Rekapitulace stavby'!AN16="","",'Rekapitulace stavby'!AN16)</f>
        <v/>
      </c>
      <c r="K22" s="34"/>
      <c r="L22" s="59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8" customHeight="1">
      <c r="A23" s="34"/>
      <c r="B23" s="40"/>
      <c r="C23" s="34"/>
      <c r="D23" s="34"/>
      <c r="E23" s="137" t="str">
        <f>IF('Rekapitulace stavby'!E17="","",'Rekapitulace stavby'!E17)</f>
        <v xml:space="preserve"> </v>
      </c>
      <c r="F23" s="34"/>
      <c r="G23" s="34"/>
      <c r="H23" s="34"/>
      <c r="I23" s="152" t="s">
        <v>27</v>
      </c>
      <c r="J23" s="137" t="str">
        <f>IF('Rekapitulace stavby'!AN17="","",'Rekapitulace stavby'!AN17)</f>
        <v/>
      </c>
      <c r="K23" s="34"/>
      <c r="L23" s="59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6.96" customHeight="1">
      <c r="A24" s="34"/>
      <c r="B24" s="40"/>
      <c r="C24" s="34"/>
      <c r="D24" s="34"/>
      <c r="E24" s="34"/>
      <c r="F24" s="34"/>
      <c r="G24" s="34"/>
      <c r="H24" s="34"/>
      <c r="I24" s="150"/>
      <c r="J24" s="34"/>
      <c r="K24" s="34"/>
      <c r="L24" s="59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12" customHeight="1">
      <c r="A25" s="34"/>
      <c r="B25" s="40"/>
      <c r="C25" s="34"/>
      <c r="D25" s="148" t="s">
        <v>33</v>
      </c>
      <c r="E25" s="34"/>
      <c r="F25" s="34"/>
      <c r="G25" s="34"/>
      <c r="H25" s="34"/>
      <c r="I25" s="152" t="s">
        <v>25</v>
      </c>
      <c r="J25" s="137" t="s">
        <v>1</v>
      </c>
      <c r="K25" s="34"/>
      <c r="L25" s="59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8" customHeight="1">
      <c r="A26" s="34"/>
      <c r="B26" s="40"/>
      <c r="C26" s="34"/>
      <c r="D26" s="34"/>
      <c r="E26" s="137" t="s">
        <v>34</v>
      </c>
      <c r="F26" s="34"/>
      <c r="G26" s="34"/>
      <c r="H26" s="34"/>
      <c r="I26" s="152" t="s">
        <v>27</v>
      </c>
      <c r="J26" s="137" t="s">
        <v>1</v>
      </c>
      <c r="K26" s="34"/>
      <c r="L26" s="59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2" customFormat="1" ht="6.96" customHeight="1">
      <c r="A27" s="34"/>
      <c r="B27" s="40"/>
      <c r="C27" s="34"/>
      <c r="D27" s="34"/>
      <c r="E27" s="34"/>
      <c r="F27" s="34"/>
      <c r="G27" s="34"/>
      <c r="H27" s="34"/>
      <c r="I27" s="150"/>
      <c r="J27" s="34"/>
      <c r="K27" s="34"/>
      <c r="L27" s="59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="2" customFormat="1" ht="12" customHeight="1">
      <c r="A28" s="34"/>
      <c r="B28" s="40"/>
      <c r="C28" s="34"/>
      <c r="D28" s="148" t="s">
        <v>35</v>
      </c>
      <c r="E28" s="34"/>
      <c r="F28" s="34"/>
      <c r="G28" s="34"/>
      <c r="H28" s="34"/>
      <c r="I28" s="150"/>
      <c r="J28" s="34"/>
      <c r="K28" s="34"/>
      <c r="L28" s="59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8" customFormat="1" ht="16.5" customHeight="1">
      <c r="A29" s="154"/>
      <c r="B29" s="155"/>
      <c r="C29" s="154"/>
      <c r="D29" s="154"/>
      <c r="E29" s="156" t="s">
        <v>1</v>
      </c>
      <c r="F29" s="156"/>
      <c r="G29" s="156"/>
      <c r="H29" s="156"/>
      <c r="I29" s="157"/>
      <c r="J29" s="154"/>
      <c r="K29" s="154"/>
      <c r="L29" s="158"/>
      <c r="S29" s="154"/>
      <c r="T29" s="154"/>
      <c r="U29" s="154"/>
      <c r="V29" s="154"/>
      <c r="W29" s="154"/>
      <c r="X29" s="154"/>
      <c r="Y29" s="154"/>
      <c r="Z29" s="154"/>
      <c r="AA29" s="154"/>
      <c r="AB29" s="154"/>
      <c r="AC29" s="154"/>
      <c r="AD29" s="154"/>
      <c r="AE29" s="154"/>
    </row>
    <row r="30" s="2" customFormat="1" ht="6.96" customHeight="1">
      <c r="A30" s="34"/>
      <c r="B30" s="40"/>
      <c r="C30" s="34"/>
      <c r="D30" s="34"/>
      <c r="E30" s="34"/>
      <c r="F30" s="34"/>
      <c r="G30" s="34"/>
      <c r="H30" s="34"/>
      <c r="I30" s="150"/>
      <c r="J30" s="34"/>
      <c r="K30" s="34"/>
      <c r="L30" s="59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40"/>
      <c r="C31" s="34"/>
      <c r="D31" s="159"/>
      <c r="E31" s="159"/>
      <c r="F31" s="159"/>
      <c r="G31" s="159"/>
      <c r="H31" s="159"/>
      <c r="I31" s="160"/>
      <c r="J31" s="159"/>
      <c r="K31" s="159"/>
      <c r="L31" s="59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25.44" customHeight="1">
      <c r="A32" s="34"/>
      <c r="B32" s="40"/>
      <c r="C32" s="34"/>
      <c r="D32" s="161" t="s">
        <v>36</v>
      </c>
      <c r="E32" s="34"/>
      <c r="F32" s="34"/>
      <c r="G32" s="34"/>
      <c r="H32" s="34"/>
      <c r="I32" s="150"/>
      <c r="J32" s="162">
        <f>ROUND(J120, 2)</f>
        <v>0</v>
      </c>
      <c r="K32" s="34"/>
      <c r="L32" s="59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6.96" customHeight="1">
      <c r="A33" s="34"/>
      <c r="B33" s="40"/>
      <c r="C33" s="34"/>
      <c r="D33" s="159"/>
      <c r="E33" s="159"/>
      <c r="F33" s="159"/>
      <c r="G33" s="159"/>
      <c r="H33" s="159"/>
      <c r="I33" s="160"/>
      <c r="J33" s="159"/>
      <c r="K33" s="159"/>
      <c r="L33" s="59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40"/>
      <c r="C34" s="34"/>
      <c r="D34" s="34"/>
      <c r="E34" s="34"/>
      <c r="F34" s="163" t="s">
        <v>38</v>
      </c>
      <c r="G34" s="34"/>
      <c r="H34" s="34"/>
      <c r="I34" s="164" t="s">
        <v>37</v>
      </c>
      <c r="J34" s="163" t="s">
        <v>39</v>
      </c>
      <c r="K34" s="34"/>
      <c r="L34" s="59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="2" customFormat="1" ht="14.4" customHeight="1">
      <c r="A35" s="34"/>
      <c r="B35" s="40"/>
      <c r="C35" s="34"/>
      <c r="D35" s="165" t="s">
        <v>40</v>
      </c>
      <c r="E35" s="148" t="s">
        <v>41</v>
      </c>
      <c r="F35" s="166">
        <f>ROUND((SUM(BE120:BE268)),  2)</f>
        <v>0</v>
      </c>
      <c r="G35" s="34"/>
      <c r="H35" s="34"/>
      <c r="I35" s="167">
        <v>0.20999999999999999</v>
      </c>
      <c r="J35" s="166">
        <f>ROUND(((SUM(BE120:BE268))*I35),  2)</f>
        <v>0</v>
      </c>
      <c r="K35" s="34"/>
      <c r="L35" s="59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="2" customFormat="1" ht="14.4" customHeight="1">
      <c r="A36" s="34"/>
      <c r="B36" s="40"/>
      <c r="C36" s="34"/>
      <c r="D36" s="34"/>
      <c r="E36" s="148" t="s">
        <v>42</v>
      </c>
      <c r="F36" s="166">
        <f>ROUND((SUM(BF120:BF268)),  2)</f>
        <v>0</v>
      </c>
      <c r="G36" s="34"/>
      <c r="H36" s="34"/>
      <c r="I36" s="167">
        <v>0.14999999999999999</v>
      </c>
      <c r="J36" s="166">
        <f>ROUND(((SUM(BF120:BF268))*I36),  2)</f>
        <v>0</v>
      </c>
      <c r="K36" s="34"/>
      <c r="L36" s="59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40"/>
      <c r="C37" s="34"/>
      <c r="D37" s="34"/>
      <c r="E37" s="148" t="s">
        <v>43</v>
      </c>
      <c r="F37" s="166">
        <f>ROUND((SUM(BG120:BG268)),  2)</f>
        <v>0</v>
      </c>
      <c r="G37" s="34"/>
      <c r="H37" s="34"/>
      <c r="I37" s="167">
        <v>0.20999999999999999</v>
      </c>
      <c r="J37" s="166">
        <f>0</f>
        <v>0</v>
      </c>
      <c r="K37" s="34"/>
      <c r="L37" s="59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hidden="1" s="2" customFormat="1" ht="14.4" customHeight="1">
      <c r="A38" s="34"/>
      <c r="B38" s="40"/>
      <c r="C38" s="34"/>
      <c r="D38" s="34"/>
      <c r="E38" s="148" t="s">
        <v>44</v>
      </c>
      <c r="F38" s="166">
        <f>ROUND((SUM(BH120:BH268)),  2)</f>
        <v>0</v>
      </c>
      <c r="G38" s="34"/>
      <c r="H38" s="34"/>
      <c r="I38" s="167">
        <v>0.14999999999999999</v>
      </c>
      <c r="J38" s="166">
        <f>0</f>
        <v>0</v>
      </c>
      <c r="K38" s="34"/>
      <c r="L38" s="59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hidden="1" s="2" customFormat="1" ht="14.4" customHeight="1">
      <c r="A39" s="34"/>
      <c r="B39" s="40"/>
      <c r="C39" s="34"/>
      <c r="D39" s="34"/>
      <c r="E39" s="148" t="s">
        <v>45</v>
      </c>
      <c r="F39" s="166">
        <f>ROUND((SUM(BI120:BI268)),  2)</f>
        <v>0</v>
      </c>
      <c r="G39" s="34"/>
      <c r="H39" s="34"/>
      <c r="I39" s="167">
        <v>0</v>
      </c>
      <c r="J39" s="166">
        <f>0</f>
        <v>0</v>
      </c>
      <c r="K39" s="34"/>
      <c r="L39" s="59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6.96" customHeight="1">
      <c r="A40" s="34"/>
      <c r="B40" s="40"/>
      <c r="C40" s="34"/>
      <c r="D40" s="34"/>
      <c r="E40" s="34"/>
      <c r="F40" s="34"/>
      <c r="G40" s="34"/>
      <c r="H40" s="34"/>
      <c r="I40" s="150"/>
      <c r="J40" s="34"/>
      <c r="K40" s="34"/>
      <c r="L40" s="59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2" customFormat="1" ht="25.44" customHeight="1">
      <c r="A41" s="34"/>
      <c r="B41" s="40"/>
      <c r="C41" s="168"/>
      <c r="D41" s="169" t="s">
        <v>46</v>
      </c>
      <c r="E41" s="170"/>
      <c r="F41" s="170"/>
      <c r="G41" s="171" t="s">
        <v>47</v>
      </c>
      <c r="H41" s="172" t="s">
        <v>48</v>
      </c>
      <c r="I41" s="173"/>
      <c r="J41" s="174">
        <f>SUM(J32:J39)</f>
        <v>0</v>
      </c>
      <c r="K41" s="175"/>
      <c r="L41" s="59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="2" customFormat="1" ht="14.4" customHeight="1">
      <c r="A42" s="34"/>
      <c r="B42" s="40"/>
      <c r="C42" s="34"/>
      <c r="D42" s="34"/>
      <c r="E42" s="34"/>
      <c r="F42" s="34"/>
      <c r="G42" s="34"/>
      <c r="H42" s="34"/>
      <c r="I42" s="150"/>
      <c r="J42" s="34"/>
      <c r="K42" s="34"/>
      <c r="L42" s="59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="1" customFormat="1" ht="14.4" customHeight="1">
      <c r="B43" s="16"/>
      <c r="I43" s="142"/>
      <c r="L43" s="16"/>
    </row>
    <row r="44" s="1" customFormat="1" ht="14.4" customHeight="1">
      <c r="B44" s="16"/>
      <c r="I44" s="142"/>
      <c r="L44" s="16"/>
    </row>
    <row r="45" s="1" customFormat="1" ht="14.4" customHeight="1">
      <c r="B45" s="16"/>
      <c r="I45" s="142"/>
      <c r="L45" s="16"/>
    </row>
    <row r="46" s="1" customFormat="1" ht="14.4" customHeight="1">
      <c r="B46" s="16"/>
      <c r="I46" s="142"/>
      <c r="L46" s="16"/>
    </row>
    <row r="47" s="1" customFormat="1" ht="14.4" customHeight="1">
      <c r="B47" s="16"/>
      <c r="I47" s="142"/>
      <c r="L47" s="16"/>
    </row>
    <row r="48" s="1" customFormat="1" ht="14.4" customHeight="1">
      <c r="B48" s="16"/>
      <c r="I48" s="142"/>
      <c r="L48" s="16"/>
    </row>
    <row r="49" s="1" customFormat="1" ht="14.4" customHeight="1">
      <c r="B49" s="16"/>
      <c r="I49" s="142"/>
      <c r="L49" s="16"/>
    </row>
    <row r="50" s="2" customFormat="1" ht="14.4" customHeight="1">
      <c r="B50" s="59"/>
      <c r="D50" s="176" t="s">
        <v>49</v>
      </c>
      <c r="E50" s="177"/>
      <c r="F50" s="177"/>
      <c r="G50" s="176" t="s">
        <v>50</v>
      </c>
      <c r="H50" s="177"/>
      <c r="I50" s="178"/>
      <c r="J50" s="177"/>
      <c r="K50" s="177"/>
      <c r="L50" s="59"/>
    </row>
    <row r="51">
      <c r="B51" s="16"/>
      <c r="L51" s="16"/>
    </row>
    <row r="52">
      <c r="B52" s="16"/>
      <c r="L52" s="16"/>
    </row>
    <row r="53">
      <c r="B53" s="16"/>
      <c r="L53" s="16"/>
    </row>
    <row r="54">
      <c r="B54" s="16"/>
      <c r="L54" s="16"/>
    </row>
    <row r="55">
      <c r="B55" s="16"/>
      <c r="L55" s="16"/>
    </row>
    <row r="56">
      <c r="B56" s="16"/>
      <c r="L56" s="16"/>
    </row>
    <row r="57">
      <c r="B57" s="16"/>
      <c r="L57" s="16"/>
    </row>
    <row r="58">
      <c r="B58" s="16"/>
      <c r="L58" s="16"/>
    </row>
    <row r="59">
      <c r="B59" s="16"/>
      <c r="L59" s="16"/>
    </row>
    <row r="60">
      <c r="B60" s="16"/>
      <c r="L60" s="16"/>
    </row>
    <row r="61" s="2" customFormat="1">
      <c r="A61" s="34"/>
      <c r="B61" s="40"/>
      <c r="C61" s="34"/>
      <c r="D61" s="179" t="s">
        <v>51</v>
      </c>
      <c r="E61" s="180"/>
      <c r="F61" s="181" t="s">
        <v>52</v>
      </c>
      <c r="G61" s="179" t="s">
        <v>51</v>
      </c>
      <c r="H61" s="180"/>
      <c r="I61" s="182"/>
      <c r="J61" s="183" t="s">
        <v>52</v>
      </c>
      <c r="K61" s="180"/>
      <c r="L61" s="59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6"/>
      <c r="L62" s="16"/>
    </row>
    <row r="63">
      <c r="B63" s="16"/>
      <c r="L63" s="16"/>
    </row>
    <row r="64">
      <c r="B64" s="16"/>
      <c r="L64" s="16"/>
    </row>
    <row r="65" s="2" customFormat="1">
      <c r="A65" s="34"/>
      <c r="B65" s="40"/>
      <c r="C65" s="34"/>
      <c r="D65" s="176" t="s">
        <v>53</v>
      </c>
      <c r="E65" s="184"/>
      <c r="F65" s="184"/>
      <c r="G65" s="176" t="s">
        <v>54</v>
      </c>
      <c r="H65" s="184"/>
      <c r="I65" s="185"/>
      <c r="J65" s="184"/>
      <c r="K65" s="184"/>
      <c r="L65" s="59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6"/>
      <c r="L66" s="16"/>
    </row>
    <row r="67">
      <c r="B67" s="16"/>
      <c r="L67" s="16"/>
    </row>
    <row r="68">
      <c r="B68" s="16"/>
      <c r="L68" s="16"/>
    </row>
    <row r="69">
      <c r="B69" s="16"/>
      <c r="L69" s="16"/>
    </row>
    <row r="70">
      <c r="B70" s="16"/>
      <c r="L70" s="16"/>
    </row>
    <row r="71">
      <c r="B71" s="16"/>
      <c r="L71" s="16"/>
    </row>
    <row r="72">
      <c r="B72" s="16"/>
      <c r="L72" s="16"/>
    </row>
    <row r="73">
      <c r="B73" s="16"/>
      <c r="L73" s="16"/>
    </row>
    <row r="74">
      <c r="B74" s="16"/>
      <c r="L74" s="16"/>
    </row>
    <row r="75">
      <c r="B75" s="16"/>
      <c r="L75" s="16"/>
    </row>
    <row r="76" s="2" customFormat="1">
      <c r="A76" s="34"/>
      <c r="B76" s="40"/>
      <c r="C76" s="34"/>
      <c r="D76" s="179" t="s">
        <v>51</v>
      </c>
      <c r="E76" s="180"/>
      <c r="F76" s="181" t="s">
        <v>52</v>
      </c>
      <c r="G76" s="179" t="s">
        <v>51</v>
      </c>
      <c r="H76" s="180"/>
      <c r="I76" s="182"/>
      <c r="J76" s="183" t="s">
        <v>52</v>
      </c>
      <c r="K76" s="180"/>
      <c r="L76" s="59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186"/>
      <c r="C77" s="187"/>
      <c r="D77" s="187"/>
      <c r="E77" s="187"/>
      <c r="F77" s="187"/>
      <c r="G77" s="187"/>
      <c r="H77" s="187"/>
      <c r="I77" s="188"/>
      <c r="J77" s="187"/>
      <c r="K77" s="187"/>
      <c r="L77" s="59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189"/>
      <c r="C81" s="190"/>
      <c r="D81" s="190"/>
      <c r="E81" s="190"/>
      <c r="F81" s="190"/>
      <c r="G81" s="190"/>
      <c r="H81" s="190"/>
      <c r="I81" s="191"/>
      <c r="J81" s="190"/>
      <c r="K81" s="190"/>
      <c r="L81" s="59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174</v>
      </c>
      <c r="D82" s="36"/>
      <c r="E82" s="36"/>
      <c r="F82" s="36"/>
      <c r="G82" s="36"/>
      <c r="H82" s="36"/>
      <c r="I82" s="150"/>
      <c r="J82" s="36"/>
      <c r="K82" s="36"/>
      <c r="L82" s="59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6"/>
      <c r="D83" s="36"/>
      <c r="E83" s="36"/>
      <c r="F83" s="36"/>
      <c r="G83" s="36"/>
      <c r="H83" s="36"/>
      <c r="I83" s="150"/>
      <c r="J83" s="36"/>
      <c r="K83" s="36"/>
      <c r="L83" s="59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16</v>
      </c>
      <c r="D84" s="36"/>
      <c r="E84" s="36"/>
      <c r="F84" s="36"/>
      <c r="G84" s="36"/>
      <c r="H84" s="36"/>
      <c r="I84" s="150"/>
      <c r="J84" s="36"/>
      <c r="K84" s="36"/>
      <c r="L84" s="59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16.5" customHeight="1">
      <c r="A85" s="34"/>
      <c r="B85" s="35"/>
      <c r="C85" s="36"/>
      <c r="D85" s="36"/>
      <c r="E85" s="192" t="str">
        <f>E7</f>
        <v xml:space="preserve">Oprava kolejí a výhybek v uzlu Plzeň a na trati  Plzeň - Blatno</v>
      </c>
      <c r="F85" s="28"/>
      <c r="G85" s="28"/>
      <c r="H85" s="28"/>
      <c r="I85" s="150"/>
      <c r="J85" s="36"/>
      <c r="K85" s="36"/>
      <c r="L85" s="59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1" customFormat="1" ht="12" customHeight="1">
      <c r="B86" s="17"/>
      <c r="C86" s="28" t="s">
        <v>170</v>
      </c>
      <c r="D86" s="18"/>
      <c r="E86" s="18"/>
      <c r="F86" s="18"/>
      <c r="G86" s="18"/>
      <c r="H86" s="18"/>
      <c r="I86" s="142"/>
      <c r="J86" s="18"/>
      <c r="K86" s="18"/>
      <c r="L86" s="16"/>
    </row>
    <row r="87" s="2" customFormat="1" ht="16.5" customHeight="1">
      <c r="A87" s="34"/>
      <c r="B87" s="35"/>
      <c r="C87" s="36"/>
      <c r="D87" s="36"/>
      <c r="E87" s="192" t="s">
        <v>2088</v>
      </c>
      <c r="F87" s="36"/>
      <c r="G87" s="36"/>
      <c r="H87" s="36"/>
      <c r="I87" s="150"/>
      <c r="J87" s="36"/>
      <c r="K87" s="36"/>
      <c r="L87" s="59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12" customHeight="1">
      <c r="A88" s="34"/>
      <c r="B88" s="35"/>
      <c r="C88" s="28" t="s">
        <v>172</v>
      </c>
      <c r="D88" s="36"/>
      <c r="E88" s="36"/>
      <c r="F88" s="36"/>
      <c r="G88" s="36"/>
      <c r="H88" s="36"/>
      <c r="I88" s="150"/>
      <c r="J88" s="36"/>
      <c r="K88" s="36"/>
      <c r="L88" s="59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6.5" customHeight="1">
      <c r="A89" s="34"/>
      <c r="B89" s="35"/>
      <c r="C89" s="36"/>
      <c r="D89" s="36"/>
      <c r="E89" s="72" t="str">
        <f>E11</f>
        <v>SO 7.1 - Železniční svršek</v>
      </c>
      <c r="F89" s="36"/>
      <c r="G89" s="36"/>
      <c r="H89" s="36"/>
      <c r="I89" s="150"/>
      <c r="J89" s="36"/>
      <c r="K89" s="36"/>
      <c r="L89" s="59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6"/>
      <c r="D90" s="36"/>
      <c r="E90" s="36"/>
      <c r="F90" s="36"/>
      <c r="G90" s="36"/>
      <c r="H90" s="36"/>
      <c r="I90" s="150"/>
      <c r="J90" s="36"/>
      <c r="K90" s="36"/>
      <c r="L90" s="59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2" customHeight="1">
      <c r="A91" s="34"/>
      <c r="B91" s="35"/>
      <c r="C91" s="28" t="s">
        <v>20</v>
      </c>
      <c r="D91" s="36"/>
      <c r="E91" s="36"/>
      <c r="F91" s="23" t="str">
        <f>F14</f>
        <v>TO Plzeň, TO Třemošná</v>
      </c>
      <c r="G91" s="36"/>
      <c r="H91" s="36"/>
      <c r="I91" s="152" t="s">
        <v>22</v>
      </c>
      <c r="J91" s="75" t="str">
        <f>IF(J14="","",J14)</f>
        <v>8. 1. 2020</v>
      </c>
      <c r="K91" s="36"/>
      <c r="L91" s="59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6.96" customHeight="1">
      <c r="A92" s="34"/>
      <c r="B92" s="35"/>
      <c r="C92" s="36"/>
      <c r="D92" s="36"/>
      <c r="E92" s="36"/>
      <c r="F92" s="36"/>
      <c r="G92" s="36"/>
      <c r="H92" s="36"/>
      <c r="I92" s="150"/>
      <c r="J92" s="36"/>
      <c r="K92" s="36"/>
      <c r="L92" s="59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5.15" customHeight="1">
      <c r="A93" s="34"/>
      <c r="B93" s="35"/>
      <c r="C93" s="28" t="s">
        <v>24</v>
      </c>
      <c r="D93" s="36"/>
      <c r="E93" s="36"/>
      <c r="F93" s="23" t="str">
        <f>E17</f>
        <v>Správa železnic, s.o.- OŘ Plzeň</v>
      </c>
      <c r="G93" s="36"/>
      <c r="H93" s="36"/>
      <c r="I93" s="152" t="s">
        <v>30</v>
      </c>
      <c r="J93" s="32" t="str">
        <f>E23</f>
        <v xml:space="preserve"> </v>
      </c>
      <c r="K93" s="36"/>
      <c r="L93" s="59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15.15" customHeight="1">
      <c r="A94" s="34"/>
      <c r="B94" s="35"/>
      <c r="C94" s="28" t="s">
        <v>28</v>
      </c>
      <c r="D94" s="36"/>
      <c r="E94" s="36"/>
      <c r="F94" s="23" t="str">
        <f>IF(E20="","",E20)</f>
        <v>Vyplň údaj</v>
      </c>
      <c r="G94" s="36"/>
      <c r="H94" s="36"/>
      <c r="I94" s="152" t="s">
        <v>33</v>
      </c>
      <c r="J94" s="32" t="str">
        <f>E26</f>
        <v>Jung</v>
      </c>
      <c r="K94" s="36"/>
      <c r="L94" s="59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6"/>
      <c r="D95" s="36"/>
      <c r="E95" s="36"/>
      <c r="F95" s="36"/>
      <c r="G95" s="36"/>
      <c r="H95" s="36"/>
      <c r="I95" s="150"/>
      <c r="J95" s="36"/>
      <c r="K95" s="36"/>
      <c r="L95" s="59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9.28" customHeight="1">
      <c r="A96" s="34"/>
      <c r="B96" s="35"/>
      <c r="C96" s="193" t="s">
        <v>175</v>
      </c>
      <c r="D96" s="194"/>
      <c r="E96" s="194"/>
      <c r="F96" s="194"/>
      <c r="G96" s="194"/>
      <c r="H96" s="194"/>
      <c r="I96" s="195"/>
      <c r="J96" s="196" t="s">
        <v>176</v>
      </c>
      <c r="K96" s="194"/>
      <c r="L96" s="59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="2" customFormat="1" ht="10.32" customHeight="1">
      <c r="A97" s="34"/>
      <c r="B97" s="35"/>
      <c r="C97" s="36"/>
      <c r="D97" s="36"/>
      <c r="E97" s="36"/>
      <c r="F97" s="36"/>
      <c r="G97" s="36"/>
      <c r="H97" s="36"/>
      <c r="I97" s="150"/>
      <c r="J97" s="36"/>
      <c r="K97" s="36"/>
      <c r="L97" s="59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="2" customFormat="1" ht="22.8" customHeight="1">
      <c r="A98" s="34"/>
      <c r="B98" s="35"/>
      <c r="C98" s="197" t="s">
        <v>177</v>
      </c>
      <c r="D98" s="36"/>
      <c r="E98" s="36"/>
      <c r="F98" s="36"/>
      <c r="G98" s="36"/>
      <c r="H98" s="36"/>
      <c r="I98" s="150"/>
      <c r="J98" s="106">
        <f>J120</f>
        <v>0</v>
      </c>
      <c r="K98" s="36"/>
      <c r="L98" s="59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U98" s="13" t="s">
        <v>178</v>
      </c>
    </row>
    <row r="99" s="2" customFormat="1" ht="21.84" customHeight="1">
      <c r="A99" s="34"/>
      <c r="B99" s="35"/>
      <c r="C99" s="36"/>
      <c r="D99" s="36"/>
      <c r="E99" s="36"/>
      <c r="F99" s="36"/>
      <c r="G99" s="36"/>
      <c r="H99" s="36"/>
      <c r="I99" s="150"/>
      <c r="J99" s="36"/>
      <c r="K99" s="36"/>
      <c r="L99" s="59"/>
      <c r="S99" s="34"/>
      <c r="T99" s="34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</row>
    <row r="100" s="2" customFormat="1" ht="6.96" customHeight="1">
      <c r="A100" s="34"/>
      <c r="B100" s="62"/>
      <c r="C100" s="63"/>
      <c r="D100" s="63"/>
      <c r="E100" s="63"/>
      <c r="F100" s="63"/>
      <c r="G100" s="63"/>
      <c r="H100" s="63"/>
      <c r="I100" s="188"/>
      <c r="J100" s="63"/>
      <c r="K100" s="63"/>
      <c r="L100" s="59"/>
      <c r="S100" s="34"/>
      <c r="T100" s="34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</row>
    <row r="104" s="2" customFormat="1" ht="6.96" customHeight="1">
      <c r="A104" s="34"/>
      <c r="B104" s="64"/>
      <c r="C104" s="65"/>
      <c r="D104" s="65"/>
      <c r="E104" s="65"/>
      <c r="F104" s="65"/>
      <c r="G104" s="65"/>
      <c r="H104" s="65"/>
      <c r="I104" s="191"/>
      <c r="J104" s="65"/>
      <c r="K104" s="65"/>
      <c r="L104" s="59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5" s="2" customFormat="1" ht="24.96" customHeight="1">
      <c r="A105" s="34"/>
      <c r="B105" s="35"/>
      <c r="C105" s="19" t="s">
        <v>179</v>
      </c>
      <c r="D105" s="36"/>
      <c r="E105" s="36"/>
      <c r="F105" s="36"/>
      <c r="G105" s="36"/>
      <c r="H105" s="36"/>
      <c r="I105" s="150"/>
      <c r="J105" s="36"/>
      <c r="K105" s="36"/>
      <c r="L105" s="59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="2" customFormat="1" ht="6.96" customHeight="1">
      <c r="A106" s="34"/>
      <c r="B106" s="35"/>
      <c r="C106" s="36"/>
      <c r="D106" s="36"/>
      <c r="E106" s="36"/>
      <c r="F106" s="36"/>
      <c r="G106" s="36"/>
      <c r="H106" s="36"/>
      <c r="I106" s="150"/>
      <c r="J106" s="36"/>
      <c r="K106" s="36"/>
      <c r="L106" s="59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="2" customFormat="1" ht="12" customHeight="1">
      <c r="A107" s="34"/>
      <c r="B107" s="35"/>
      <c r="C107" s="28" t="s">
        <v>16</v>
      </c>
      <c r="D107" s="36"/>
      <c r="E107" s="36"/>
      <c r="F107" s="36"/>
      <c r="G107" s="36"/>
      <c r="H107" s="36"/>
      <c r="I107" s="150"/>
      <c r="J107" s="36"/>
      <c r="K107" s="36"/>
      <c r="L107" s="59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="2" customFormat="1" ht="16.5" customHeight="1">
      <c r="A108" s="34"/>
      <c r="B108" s="35"/>
      <c r="C108" s="36"/>
      <c r="D108" s="36"/>
      <c r="E108" s="192" t="str">
        <f>E7</f>
        <v xml:space="preserve">Oprava kolejí a výhybek v uzlu Plzeň a na trati  Plzeň - Blatno</v>
      </c>
      <c r="F108" s="28"/>
      <c r="G108" s="28"/>
      <c r="H108" s="28"/>
      <c r="I108" s="150"/>
      <c r="J108" s="36"/>
      <c r="K108" s="36"/>
      <c r="L108" s="59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="1" customFormat="1" ht="12" customHeight="1">
      <c r="B109" s="17"/>
      <c r="C109" s="28" t="s">
        <v>170</v>
      </c>
      <c r="D109" s="18"/>
      <c r="E109" s="18"/>
      <c r="F109" s="18"/>
      <c r="G109" s="18"/>
      <c r="H109" s="18"/>
      <c r="I109" s="142"/>
      <c r="J109" s="18"/>
      <c r="K109" s="18"/>
      <c r="L109" s="16"/>
    </row>
    <row r="110" s="2" customFormat="1" ht="16.5" customHeight="1">
      <c r="A110" s="34"/>
      <c r="B110" s="35"/>
      <c r="C110" s="36"/>
      <c r="D110" s="36"/>
      <c r="E110" s="192" t="s">
        <v>2088</v>
      </c>
      <c r="F110" s="36"/>
      <c r="G110" s="36"/>
      <c r="H110" s="36"/>
      <c r="I110" s="150"/>
      <c r="J110" s="36"/>
      <c r="K110" s="36"/>
      <c r="L110" s="59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="2" customFormat="1" ht="12" customHeight="1">
      <c r="A111" s="34"/>
      <c r="B111" s="35"/>
      <c r="C111" s="28" t="s">
        <v>172</v>
      </c>
      <c r="D111" s="36"/>
      <c r="E111" s="36"/>
      <c r="F111" s="36"/>
      <c r="G111" s="36"/>
      <c r="H111" s="36"/>
      <c r="I111" s="150"/>
      <c r="J111" s="36"/>
      <c r="K111" s="36"/>
      <c r="L111" s="59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="2" customFormat="1" ht="16.5" customHeight="1">
      <c r="A112" s="34"/>
      <c r="B112" s="35"/>
      <c r="C112" s="36"/>
      <c r="D112" s="36"/>
      <c r="E112" s="72" t="str">
        <f>E11</f>
        <v>SO 7.1 - Železniční svršek</v>
      </c>
      <c r="F112" s="36"/>
      <c r="G112" s="36"/>
      <c r="H112" s="36"/>
      <c r="I112" s="150"/>
      <c r="J112" s="36"/>
      <c r="K112" s="36"/>
      <c r="L112" s="59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="2" customFormat="1" ht="6.96" customHeight="1">
      <c r="A113" s="34"/>
      <c r="B113" s="35"/>
      <c r="C113" s="36"/>
      <c r="D113" s="36"/>
      <c r="E113" s="36"/>
      <c r="F113" s="36"/>
      <c r="G113" s="36"/>
      <c r="H113" s="36"/>
      <c r="I113" s="150"/>
      <c r="J113" s="36"/>
      <c r="K113" s="36"/>
      <c r="L113" s="59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12" customHeight="1">
      <c r="A114" s="34"/>
      <c r="B114" s="35"/>
      <c r="C114" s="28" t="s">
        <v>20</v>
      </c>
      <c r="D114" s="36"/>
      <c r="E114" s="36"/>
      <c r="F114" s="23" t="str">
        <f>F14</f>
        <v>TO Plzeň, TO Třemošná</v>
      </c>
      <c r="G114" s="36"/>
      <c r="H114" s="36"/>
      <c r="I114" s="152" t="s">
        <v>22</v>
      </c>
      <c r="J114" s="75" t="str">
        <f>IF(J14="","",J14)</f>
        <v>8. 1. 2020</v>
      </c>
      <c r="K114" s="36"/>
      <c r="L114" s="59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6.96" customHeight="1">
      <c r="A115" s="34"/>
      <c r="B115" s="35"/>
      <c r="C115" s="36"/>
      <c r="D115" s="36"/>
      <c r="E115" s="36"/>
      <c r="F115" s="36"/>
      <c r="G115" s="36"/>
      <c r="H115" s="36"/>
      <c r="I115" s="150"/>
      <c r="J115" s="36"/>
      <c r="K115" s="36"/>
      <c r="L115" s="59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2" customFormat="1" ht="15.15" customHeight="1">
      <c r="A116" s="34"/>
      <c r="B116" s="35"/>
      <c r="C116" s="28" t="s">
        <v>24</v>
      </c>
      <c r="D116" s="36"/>
      <c r="E116" s="36"/>
      <c r="F116" s="23" t="str">
        <f>E17</f>
        <v>Správa železnic, s.o.- OŘ Plzeň</v>
      </c>
      <c r="G116" s="36"/>
      <c r="H116" s="36"/>
      <c r="I116" s="152" t="s">
        <v>30</v>
      </c>
      <c r="J116" s="32" t="str">
        <f>E23</f>
        <v xml:space="preserve"> </v>
      </c>
      <c r="K116" s="36"/>
      <c r="L116" s="59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="2" customFormat="1" ht="15.15" customHeight="1">
      <c r="A117" s="34"/>
      <c r="B117" s="35"/>
      <c r="C117" s="28" t="s">
        <v>28</v>
      </c>
      <c r="D117" s="36"/>
      <c r="E117" s="36"/>
      <c r="F117" s="23" t="str">
        <f>IF(E20="","",E20)</f>
        <v>Vyplň údaj</v>
      </c>
      <c r="G117" s="36"/>
      <c r="H117" s="36"/>
      <c r="I117" s="152" t="s">
        <v>33</v>
      </c>
      <c r="J117" s="32" t="str">
        <f>E26</f>
        <v>Jung</v>
      </c>
      <c r="K117" s="36"/>
      <c r="L117" s="59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="2" customFormat="1" ht="10.32" customHeight="1">
      <c r="A118" s="34"/>
      <c r="B118" s="35"/>
      <c r="C118" s="36"/>
      <c r="D118" s="36"/>
      <c r="E118" s="36"/>
      <c r="F118" s="36"/>
      <c r="G118" s="36"/>
      <c r="H118" s="36"/>
      <c r="I118" s="150"/>
      <c r="J118" s="36"/>
      <c r="K118" s="36"/>
      <c r="L118" s="59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="9" customFormat="1" ht="29.28" customHeight="1">
      <c r="A119" s="198"/>
      <c r="B119" s="199"/>
      <c r="C119" s="200" t="s">
        <v>180</v>
      </c>
      <c r="D119" s="201" t="s">
        <v>61</v>
      </c>
      <c r="E119" s="201" t="s">
        <v>57</v>
      </c>
      <c r="F119" s="201" t="s">
        <v>58</v>
      </c>
      <c r="G119" s="201" t="s">
        <v>181</v>
      </c>
      <c r="H119" s="201" t="s">
        <v>182</v>
      </c>
      <c r="I119" s="202" t="s">
        <v>183</v>
      </c>
      <c r="J119" s="203" t="s">
        <v>176</v>
      </c>
      <c r="K119" s="204" t="s">
        <v>184</v>
      </c>
      <c r="L119" s="205"/>
      <c r="M119" s="96" t="s">
        <v>1</v>
      </c>
      <c r="N119" s="97" t="s">
        <v>40</v>
      </c>
      <c r="O119" s="97" t="s">
        <v>185</v>
      </c>
      <c r="P119" s="97" t="s">
        <v>186</v>
      </c>
      <c r="Q119" s="97" t="s">
        <v>187</v>
      </c>
      <c r="R119" s="97" t="s">
        <v>188</v>
      </c>
      <c r="S119" s="97" t="s">
        <v>189</v>
      </c>
      <c r="T119" s="98" t="s">
        <v>190</v>
      </c>
      <c r="U119" s="198"/>
      <c r="V119" s="198"/>
      <c r="W119" s="198"/>
      <c r="X119" s="198"/>
      <c r="Y119" s="198"/>
      <c r="Z119" s="198"/>
      <c r="AA119" s="198"/>
      <c r="AB119" s="198"/>
      <c r="AC119" s="198"/>
      <c r="AD119" s="198"/>
      <c r="AE119" s="198"/>
    </row>
    <row r="120" s="2" customFormat="1" ht="22.8" customHeight="1">
      <c r="A120" s="34"/>
      <c r="B120" s="35"/>
      <c r="C120" s="103" t="s">
        <v>191</v>
      </c>
      <c r="D120" s="36"/>
      <c r="E120" s="36"/>
      <c r="F120" s="36"/>
      <c r="G120" s="36"/>
      <c r="H120" s="36"/>
      <c r="I120" s="150"/>
      <c r="J120" s="206">
        <f>BK120</f>
        <v>0</v>
      </c>
      <c r="K120" s="36"/>
      <c r="L120" s="40"/>
      <c r="M120" s="99"/>
      <c r="N120" s="207"/>
      <c r="O120" s="100"/>
      <c r="P120" s="208">
        <f>SUM(P121:P268)</f>
        <v>0</v>
      </c>
      <c r="Q120" s="100"/>
      <c r="R120" s="208">
        <f>SUM(R121:R268)</f>
        <v>426.86462000000006</v>
      </c>
      <c r="S120" s="100"/>
      <c r="T120" s="209">
        <f>SUM(T121:T268)</f>
        <v>0</v>
      </c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T120" s="13" t="s">
        <v>75</v>
      </c>
      <c r="AU120" s="13" t="s">
        <v>178</v>
      </c>
      <c r="BK120" s="210">
        <f>SUM(BK121:BK268)</f>
        <v>0</v>
      </c>
    </row>
    <row r="121" s="2" customFormat="1" ht="16.5" customHeight="1">
      <c r="A121" s="34"/>
      <c r="B121" s="35"/>
      <c r="C121" s="211" t="s">
        <v>83</v>
      </c>
      <c r="D121" s="211" t="s">
        <v>192</v>
      </c>
      <c r="E121" s="212" t="s">
        <v>1035</v>
      </c>
      <c r="F121" s="213" t="s">
        <v>1036</v>
      </c>
      <c r="G121" s="214" t="s">
        <v>345</v>
      </c>
      <c r="H121" s="215">
        <v>100</v>
      </c>
      <c r="I121" s="216"/>
      <c r="J121" s="217">
        <f>ROUND(I121*H121,2)</f>
        <v>0</v>
      </c>
      <c r="K121" s="218"/>
      <c r="L121" s="40"/>
      <c r="M121" s="219" t="s">
        <v>1</v>
      </c>
      <c r="N121" s="220" t="s">
        <v>41</v>
      </c>
      <c r="O121" s="87"/>
      <c r="P121" s="221">
        <f>O121*H121</f>
        <v>0</v>
      </c>
      <c r="Q121" s="221">
        <v>0</v>
      </c>
      <c r="R121" s="221">
        <f>Q121*H121</f>
        <v>0</v>
      </c>
      <c r="S121" s="221">
        <v>0</v>
      </c>
      <c r="T121" s="222">
        <f>S121*H121</f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R121" s="223" t="s">
        <v>196</v>
      </c>
      <c r="AT121" s="223" t="s">
        <v>192</v>
      </c>
      <c r="AU121" s="223" t="s">
        <v>76</v>
      </c>
      <c r="AY121" s="13" t="s">
        <v>197</v>
      </c>
      <c r="BE121" s="224">
        <f>IF(N121="základní",J121,0)</f>
        <v>0</v>
      </c>
      <c r="BF121" s="224">
        <f>IF(N121="snížená",J121,0)</f>
        <v>0</v>
      </c>
      <c r="BG121" s="224">
        <f>IF(N121="zákl. přenesená",J121,0)</f>
        <v>0</v>
      </c>
      <c r="BH121" s="224">
        <f>IF(N121="sníž. přenesená",J121,0)</f>
        <v>0</v>
      </c>
      <c r="BI121" s="224">
        <f>IF(N121="nulová",J121,0)</f>
        <v>0</v>
      </c>
      <c r="BJ121" s="13" t="s">
        <v>83</v>
      </c>
      <c r="BK121" s="224">
        <f>ROUND(I121*H121,2)</f>
        <v>0</v>
      </c>
      <c r="BL121" s="13" t="s">
        <v>196</v>
      </c>
      <c r="BM121" s="223" t="s">
        <v>2091</v>
      </c>
    </row>
    <row r="122" s="2" customFormat="1">
      <c r="A122" s="34"/>
      <c r="B122" s="35"/>
      <c r="C122" s="36"/>
      <c r="D122" s="225" t="s">
        <v>199</v>
      </c>
      <c r="E122" s="36"/>
      <c r="F122" s="226" t="s">
        <v>1038</v>
      </c>
      <c r="G122" s="36"/>
      <c r="H122" s="36"/>
      <c r="I122" s="150"/>
      <c r="J122" s="36"/>
      <c r="K122" s="36"/>
      <c r="L122" s="40"/>
      <c r="M122" s="227"/>
      <c r="N122" s="228"/>
      <c r="O122" s="87"/>
      <c r="P122" s="87"/>
      <c r="Q122" s="87"/>
      <c r="R122" s="87"/>
      <c r="S122" s="87"/>
      <c r="T122" s="88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T122" s="13" t="s">
        <v>199</v>
      </c>
      <c r="AU122" s="13" t="s">
        <v>76</v>
      </c>
    </row>
    <row r="123" s="2" customFormat="1">
      <c r="A123" s="34"/>
      <c r="B123" s="35"/>
      <c r="C123" s="36"/>
      <c r="D123" s="225" t="s">
        <v>340</v>
      </c>
      <c r="E123" s="36"/>
      <c r="F123" s="229" t="s">
        <v>1039</v>
      </c>
      <c r="G123" s="36"/>
      <c r="H123" s="36"/>
      <c r="I123" s="150"/>
      <c r="J123" s="36"/>
      <c r="K123" s="36"/>
      <c r="L123" s="40"/>
      <c r="M123" s="227"/>
      <c r="N123" s="228"/>
      <c r="O123" s="87"/>
      <c r="P123" s="87"/>
      <c r="Q123" s="87"/>
      <c r="R123" s="87"/>
      <c r="S123" s="87"/>
      <c r="T123" s="88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T123" s="13" t="s">
        <v>340</v>
      </c>
      <c r="AU123" s="13" t="s">
        <v>76</v>
      </c>
    </row>
    <row r="124" s="10" customFormat="1">
      <c r="A124" s="10"/>
      <c r="B124" s="230"/>
      <c r="C124" s="231"/>
      <c r="D124" s="225" t="s">
        <v>203</v>
      </c>
      <c r="E124" s="232" t="s">
        <v>1</v>
      </c>
      <c r="F124" s="233" t="s">
        <v>2092</v>
      </c>
      <c r="G124" s="231"/>
      <c r="H124" s="234">
        <v>100</v>
      </c>
      <c r="I124" s="235"/>
      <c r="J124" s="231"/>
      <c r="K124" s="231"/>
      <c r="L124" s="236"/>
      <c r="M124" s="237"/>
      <c r="N124" s="238"/>
      <c r="O124" s="238"/>
      <c r="P124" s="238"/>
      <c r="Q124" s="238"/>
      <c r="R124" s="238"/>
      <c r="S124" s="238"/>
      <c r="T124" s="239"/>
      <c r="U124" s="10"/>
      <c r="V124" s="10"/>
      <c r="W124" s="10"/>
      <c r="X124" s="10"/>
      <c r="Y124" s="10"/>
      <c r="Z124" s="10"/>
      <c r="AA124" s="10"/>
      <c r="AB124" s="10"/>
      <c r="AC124" s="10"/>
      <c r="AD124" s="10"/>
      <c r="AE124" s="10"/>
      <c r="AT124" s="240" t="s">
        <v>203</v>
      </c>
      <c r="AU124" s="240" t="s">
        <v>76</v>
      </c>
      <c r="AV124" s="10" t="s">
        <v>85</v>
      </c>
      <c r="AW124" s="10" t="s">
        <v>32</v>
      </c>
      <c r="AX124" s="10" t="s">
        <v>83</v>
      </c>
      <c r="AY124" s="240" t="s">
        <v>197</v>
      </c>
    </row>
    <row r="125" s="2" customFormat="1" ht="16.5" customHeight="1">
      <c r="A125" s="34"/>
      <c r="B125" s="35"/>
      <c r="C125" s="211" t="s">
        <v>85</v>
      </c>
      <c r="D125" s="211" t="s">
        <v>192</v>
      </c>
      <c r="E125" s="212" t="s">
        <v>1042</v>
      </c>
      <c r="F125" s="213" t="s">
        <v>1043</v>
      </c>
      <c r="G125" s="214" t="s">
        <v>345</v>
      </c>
      <c r="H125" s="215">
        <v>100</v>
      </c>
      <c r="I125" s="216"/>
      <c r="J125" s="217">
        <f>ROUND(I125*H125,2)</f>
        <v>0</v>
      </c>
      <c r="K125" s="218"/>
      <c r="L125" s="40"/>
      <c r="M125" s="219" t="s">
        <v>1</v>
      </c>
      <c r="N125" s="220" t="s">
        <v>41</v>
      </c>
      <c r="O125" s="87"/>
      <c r="P125" s="221">
        <f>O125*H125</f>
        <v>0</v>
      </c>
      <c r="Q125" s="221">
        <v>0</v>
      </c>
      <c r="R125" s="221">
        <f>Q125*H125</f>
        <v>0</v>
      </c>
      <c r="S125" s="221">
        <v>0</v>
      </c>
      <c r="T125" s="222">
        <f>S125*H125</f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223" t="s">
        <v>196</v>
      </c>
      <c r="AT125" s="223" t="s">
        <v>192</v>
      </c>
      <c r="AU125" s="223" t="s">
        <v>76</v>
      </c>
      <c r="AY125" s="13" t="s">
        <v>197</v>
      </c>
      <c r="BE125" s="224">
        <f>IF(N125="základní",J125,0)</f>
        <v>0</v>
      </c>
      <c r="BF125" s="224">
        <f>IF(N125="snížená",J125,0)</f>
        <v>0</v>
      </c>
      <c r="BG125" s="224">
        <f>IF(N125="zákl. přenesená",J125,0)</f>
        <v>0</v>
      </c>
      <c r="BH125" s="224">
        <f>IF(N125="sníž. přenesená",J125,0)</f>
        <v>0</v>
      </c>
      <c r="BI125" s="224">
        <f>IF(N125="nulová",J125,0)</f>
        <v>0</v>
      </c>
      <c r="BJ125" s="13" t="s">
        <v>83</v>
      </c>
      <c r="BK125" s="224">
        <f>ROUND(I125*H125,2)</f>
        <v>0</v>
      </c>
      <c r="BL125" s="13" t="s">
        <v>196</v>
      </c>
      <c r="BM125" s="223" t="s">
        <v>2093</v>
      </c>
    </row>
    <row r="126" s="2" customFormat="1">
      <c r="A126" s="34"/>
      <c r="B126" s="35"/>
      <c r="C126" s="36"/>
      <c r="D126" s="225" t="s">
        <v>199</v>
      </c>
      <c r="E126" s="36"/>
      <c r="F126" s="226" t="s">
        <v>1045</v>
      </c>
      <c r="G126" s="36"/>
      <c r="H126" s="36"/>
      <c r="I126" s="150"/>
      <c r="J126" s="36"/>
      <c r="K126" s="36"/>
      <c r="L126" s="40"/>
      <c r="M126" s="227"/>
      <c r="N126" s="228"/>
      <c r="O126" s="87"/>
      <c r="P126" s="87"/>
      <c r="Q126" s="87"/>
      <c r="R126" s="87"/>
      <c r="S126" s="87"/>
      <c r="T126" s="88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T126" s="13" t="s">
        <v>199</v>
      </c>
      <c r="AU126" s="13" t="s">
        <v>76</v>
      </c>
    </row>
    <row r="127" s="2" customFormat="1">
      <c r="A127" s="34"/>
      <c r="B127" s="35"/>
      <c r="C127" s="36"/>
      <c r="D127" s="225" t="s">
        <v>340</v>
      </c>
      <c r="E127" s="36"/>
      <c r="F127" s="229" t="s">
        <v>1046</v>
      </c>
      <c r="G127" s="36"/>
      <c r="H127" s="36"/>
      <c r="I127" s="150"/>
      <c r="J127" s="36"/>
      <c r="K127" s="36"/>
      <c r="L127" s="40"/>
      <c r="M127" s="227"/>
      <c r="N127" s="228"/>
      <c r="O127" s="87"/>
      <c r="P127" s="87"/>
      <c r="Q127" s="87"/>
      <c r="R127" s="87"/>
      <c r="S127" s="87"/>
      <c r="T127" s="88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T127" s="13" t="s">
        <v>340</v>
      </c>
      <c r="AU127" s="13" t="s">
        <v>76</v>
      </c>
    </row>
    <row r="128" s="2" customFormat="1" ht="16.5" customHeight="1">
      <c r="A128" s="34"/>
      <c r="B128" s="35"/>
      <c r="C128" s="211" t="s">
        <v>214</v>
      </c>
      <c r="D128" s="211" t="s">
        <v>192</v>
      </c>
      <c r="E128" s="212" t="s">
        <v>1048</v>
      </c>
      <c r="F128" s="213" t="s">
        <v>1049</v>
      </c>
      <c r="G128" s="214" t="s">
        <v>443</v>
      </c>
      <c r="H128" s="215">
        <v>3</v>
      </c>
      <c r="I128" s="216"/>
      <c r="J128" s="217">
        <f>ROUND(I128*H128,2)</f>
        <v>0</v>
      </c>
      <c r="K128" s="218"/>
      <c r="L128" s="40"/>
      <c r="M128" s="219" t="s">
        <v>1</v>
      </c>
      <c r="N128" s="220" t="s">
        <v>41</v>
      </c>
      <c r="O128" s="87"/>
      <c r="P128" s="221">
        <f>O128*H128</f>
        <v>0</v>
      </c>
      <c r="Q128" s="221">
        <v>0</v>
      </c>
      <c r="R128" s="221">
        <f>Q128*H128</f>
        <v>0</v>
      </c>
      <c r="S128" s="221">
        <v>0</v>
      </c>
      <c r="T128" s="222">
        <f>S128*H128</f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223" t="s">
        <v>196</v>
      </c>
      <c r="AT128" s="223" t="s">
        <v>192</v>
      </c>
      <c r="AU128" s="223" t="s">
        <v>76</v>
      </c>
      <c r="AY128" s="13" t="s">
        <v>197</v>
      </c>
      <c r="BE128" s="224">
        <f>IF(N128="základní",J128,0)</f>
        <v>0</v>
      </c>
      <c r="BF128" s="224">
        <f>IF(N128="snížená",J128,0)</f>
        <v>0</v>
      </c>
      <c r="BG128" s="224">
        <f>IF(N128="zákl. přenesená",J128,0)</f>
        <v>0</v>
      </c>
      <c r="BH128" s="224">
        <f>IF(N128="sníž. přenesená",J128,0)</f>
        <v>0</v>
      </c>
      <c r="BI128" s="224">
        <f>IF(N128="nulová",J128,0)</f>
        <v>0</v>
      </c>
      <c r="BJ128" s="13" t="s">
        <v>83</v>
      </c>
      <c r="BK128" s="224">
        <f>ROUND(I128*H128,2)</f>
        <v>0</v>
      </c>
      <c r="BL128" s="13" t="s">
        <v>196</v>
      </c>
      <c r="BM128" s="223" t="s">
        <v>2094</v>
      </c>
    </row>
    <row r="129" s="2" customFormat="1">
      <c r="A129" s="34"/>
      <c r="B129" s="35"/>
      <c r="C129" s="36"/>
      <c r="D129" s="225" t="s">
        <v>199</v>
      </c>
      <c r="E129" s="36"/>
      <c r="F129" s="226" t="s">
        <v>1051</v>
      </c>
      <c r="G129" s="36"/>
      <c r="H129" s="36"/>
      <c r="I129" s="150"/>
      <c r="J129" s="36"/>
      <c r="K129" s="36"/>
      <c r="L129" s="40"/>
      <c r="M129" s="227"/>
      <c r="N129" s="228"/>
      <c r="O129" s="87"/>
      <c r="P129" s="87"/>
      <c r="Q129" s="87"/>
      <c r="R129" s="87"/>
      <c r="S129" s="87"/>
      <c r="T129" s="88"/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T129" s="13" t="s">
        <v>199</v>
      </c>
      <c r="AU129" s="13" t="s">
        <v>76</v>
      </c>
    </row>
    <row r="130" s="2" customFormat="1">
      <c r="A130" s="34"/>
      <c r="B130" s="35"/>
      <c r="C130" s="36"/>
      <c r="D130" s="225" t="s">
        <v>340</v>
      </c>
      <c r="E130" s="36"/>
      <c r="F130" s="229" t="s">
        <v>1052</v>
      </c>
      <c r="G130" s="36"/>
      <c r="H130" s="36"/>
      <c r="I130" s="150"/>
      <c r="J130" s="36"/>
      <c r="K130" s="36"/>
      <c r="L130" s="40"/>
      <c r="M130" s="227"/>
      <c r="N130" s="228"/>
      <c r="O130" s="87"/>
      <c r="P130" s="87"/>
      <c r="Q130" s="87"/>
      <c r="R130" s="87"/>
      <c r="S130" s="87"/>
      <c r="T130" s="88"/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T130" s="13" t="s">
        <v>340</v>
      </c>
      <c r="AU130" s="13" t="s">
        <v>76</v>
      </c>
    </row>
    <row r="131" s="10" customFormat="1">
      <c r="A131" s="10"/>
      <c r="B131" s="230"/>
      <c r="C131" s="231"/>
      <c r="D131" s="225" t="s">
        <v>203</v>
      </c>
      <c r="E131" s="232" t="s">
        <v>1</v>
      </c>
      <c r="F131" s="233" t="s">
        <v>2095</v>
      </c>
      <c r="G131" s="231"/>
      <c r="H131" s="234">
        <v>3</v>
      </c>
      <c r="I131" s="235"/>
      <c r="J131" s="231"/>
      <c r="K131" s="231"/>
      <c r="L131" s="236"/>
      <c r="M131" s="237"/>
      <c r="N131" s="238"/>
      <c r="O131" s="238"/>
      <c r="P131" s="238"/>
      <c r="Q131" s="238"/>
      <c r="R131" s="238"/>
      <c r="S131" s="238"/>
      <c r="T131" s="239"/>
      <c r="U131" s="10"/>
      <c r="V131" s="10"/>
      <c r="W131" s="10"/>
      <c r="X131" s="10"/>
      <c r="Y131" s="10"/>
      <c r="Z131" s="10"/>
      <c r="AA131" s="10"/>
      <c r="AB131" s="10"/>
      <c r="AC131" s="10"/>
      <c r="AD131" s="10"/>
      <c r="AE131" s="10"/>
      <c r="AT131" s="240" t="s">
        <v>203</v>
      </c>
      <c r="AU131" s="240" t="s">
        <v>76</v>
      </c>
      <c r="AV131" s="10" t="s">
        <v>85</v>
      </c>
      <c r="AW131" s="10" t="s">
        <v>32</v>
      </c>
      <c r="AX131" s="10" t="s">
        <v>83</v>
      </c>
      <c r="AY131" s="240" t="s">
        <v>197</v>
      </c>
    </row>
    <row r="132" s="2" customFormat="1" ht="16.5" customHeight="1">
      <c r="A132" s="34"/>
      <c r="B132" s="35"/>
      <c r="C132" s="252" t="s">
        <v>196</v>
      </c>
      <c r="D132" s="252" t="s">
        <v>237</v>
      </c>
      <c r="E132" s="253" t="s">
        <v>1054</v>
      </c>
      <c r="F132" s="254" t="s">
        <v>1055</v>
      </c>
      <c r="G132" s="255" t="s">
        <v>307</v>
      </c>
      <c r="H132" s="256">
        <v>4.5</v>
      </c>
      <c r="I132" s="257"/>
      <c r="J132" s="258">
        <f>ROUND(I132*H132,2)</f>
        <v>0</v>
      </c>
      <c r="K132" s="259"/>
      <c r="L132" s="260"/>
      <c r="M132" s="261" t="s">
        <v>1</v>
      </c>
      <c r="N132" s="262" t="s">
        <v>41</v>
      </c>
      <c r="O132" s="87"/>
      <c r="P132" s="221">
        <f>O132*H132</f>
        <v>0</v>
      </c>
      <c r="Q132" s="221">
        <v>1</v>
      </c>
      <c r="R132" s="221">
        <f>Q132*H132</f>
        <v>4.5</v>
      </c>
      <c r="S132" s="221">
        <v>0</v>
      </c>
      <c r="T132" s="222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223" t="s">
        <v>243</v>
      </c>
      <c r="AT132" s="223" t="s">
        <v>237</v>
      </c>
      <c r="AU132" s="223" t="s">
        <v>76</v>
      </c>
      <c r="AY132" s="13" t="s">
        <v>197</v>
      </c>
      <c r="BE132" s="224">
        <f>IF(N132="základní",J132,0)</f>
        <v>0</v>
      </c>
      <c r="BF132" s="224">
        <f>IF(N132="snížená",J132,0)</f>
        <v>0</v>
      </c>
      <c r="BG132" s="224">
        <f>IF(N132="zákl. přenesená",J132,0)</f>
        <v>0</v>
      </c>
      <c r="BH132" s="224">
        <f>IF(N132="sníž. přenesená",J132,0)</f>
        <v>0</v>
      </c>
      <c r="BI132" s="224">
        <f>IF(N132="nulová",J132,0)</f>
        <v>0</v>
      </c>
      <c r="BJ132" s="13" t="s">
        <v>83</v>
      </c>
      <c r="BK132" s="224">
        <f>ROUND(I132*H132,2)</f>
        <v>0</v>
      </c>
      <c r="BL132" s="13" t="s">
        <v>196</v>
      </c>
      <c r="BM132" s="223" t="s">
        <v>2096</v>
      </c>
    </row>
    <row r="133" s="2" customFormat="1">
      <c r="A133" s="34"/>
      <c r="B133" s="35"/>
      <c r="C133" s="36"/>
      <c r="D133" s="225" t="s">
        <v>199</v>
      </c>
      <c r="E133" s="36"/>
      <c r="F133" s="226" t="s">
        <v>1055</v>
      </c>
      <c r="G133" s="36"/>
      <c r="H133" s="36"/>
      <c r="I133" s="150"/>
      <c r="J133" s="36"/>
      <c r="K133" s="36"/>
      <c r="L133" s="40"/>
      <c r="M133" s="227"/>
      <c r="N133" s="228"/>
      <c r="O133" s="87"/>
      <c r="P133" s="87"/>
      <c r="Q133" s="87"/>
      <c r="R133" s="87"/>
      <c r="S133" s="87"/>
      <c r="T133" s="88"/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T133" s="13" t="s">
        <v>199</v>
      </c>
      <c r="AU133" s="13" t="s">
        <v>76</v>
      </c>
    </row>
    <row r="134" s="10" customFormat="1">
      <c r="A134" s="10"/>
      <c r="B134" s="230"/>
      <c r="C134" s="231"/>
      <c r="D134" s="225" t="s">
        <v>203</v>
      </c>
      <c r="E134" s="232" t="s">
        <v>1</v>
      </c>
      <c r="F134" s="233" t="s">
        <v>1634</v>
      </c>
      <c r="G134" s="231"/>
      <c r="H134" s="234">
        <v>4.5</v>
      </c>
      <c r="I134" s="235"/>
      <c r="J134" s="231"/>
      <c r="K134" s="231"/>
      <c r="L134" s="236"/>
      <c r="M134" s="237"/>
      <c r="N134" s="238"/>
      <c r="O134" s="238"/>
      <c r="P134" s="238"/>
      <c r="Q134" s="238"/>
      <c r="R134" s="238"/>
      <c r="S134" s="238"/>
      <c r="T134" s="239"/>
      <c r="U134" s="10"/>
      <c r="V134" s="10"/>
      <c r="W134" s="10"/>
      <c r="X134" s="10"/>
      <c r="Y134" s="10"/>
      <c r="Z134" s="10"/>
      <c r="AA134" s="10"/>
      <c r="AB134" s="10"/>
      <c r="AC134" s="10"/>
      <c r="AD134" s="10"/>
      <c r="AE134" s="10"/>
      <c r="AT134" s="240" t="s">
        <v>203</v>
      </c>
      <c r="AU134" s="240" t="s">
        <v>76</v>
      </c>
      <c r="AV134" s="10" t="s">
        <v>85</v>
      </c>
      <c r="AW134" s="10" t="s">
        <v>32</v>
      </c>
      <c r="AX134" s="10" t="s">
        <v>83</v>
      </c>
      <c r="AY134" s="240" t="s">
        <v>197</v>
      </c>
    </row>
    <row r="135" s="2" customFormat="1" ht="16.5" customHeight="1">
      <c r="A135" s="34"/>
      <c r="B135" s="35"/>
      <c r="C135" s="211" t="s">
        <v>224</v>
      </c>
      <c r="D135" s="211" t="s">
        <v>192</v>
      </c>
      <c r="E135" s="212" t="s">
        <v>2097</v>
      </c>
      <c r="F135" s="213" t="s">
        <v>2098</v>
      </c>
      <c r="G135" s="214" t="s">
        <v>429</v>
      </c>
      <c r="H135" s="215">
        <v>0.20000000000000001</v>
      </c>
      <c r="I135" s="216"/>
      <c r="J135" s="217">
        <f>ROUND(I135*H135,2)</f>
        <v>0</v>
      </c>
      <c r="K135" s="218"/>
      <c r="L135" s="40"/>
      <c r="M135" s="219" t="s">
        <v>1</v>
      </c>
      <c r="N135" s="220" t="s">
        <v>41</v>
      </c>
      <c r="O135" s="87"/>
      <c r="P135" s="221">
        <f>O135*H135</f>
        <v>0</v>
      </c>
      <c r="Q135" s="221">
        <v>0</v>
      </c>
      <c r="R135" s="221">
        <f>Q135*H135</f>
        <v>0</v>
      </c>
      <c r="S135" s="221">
        <v>0</v>
      </c>
      <c r="T135" s="222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223" t="s">
        <v>196</v>
      </c>
      <c r="AT135" s="223" t="s">
        <v>192</v>
      </c>
      <c r="AU135" s="223" t="s">
        <v>76</v>
      </c>
      <c r="AY135" s="13" t="s">
        <v>197</v>
      </c>
      <c r="BE135" s="224">
        <f>IF(N135="základní",J135,0)</f>
        <v>0</v>
      </c>
      <c r="BF135" s="224">
        <f>IF(N135="snížená",J135,0)</f>
        <v>0</v>
      </c>
      <c r="BG135" s="224">
        <f>IF(N135="zákl. přenesená",J135,0)</f>
        <v>0</v>
      </c>
      <c r="BH135" s="224">
        <f>IF(N135="sníž. přenesená",J135,0)</f>
        <v>0</v>
      </c>
      <c r="BI135" s="224">
        <f>IF(N135="nulová",J135,0)</f>
        <v>0</v>
      </c>
      <c r="BJ135" s="13" t="s">
        <v>83</v>
      </c>
      <c r="BK135" s="224">
        <f>ROUND(I135*H135,2)</f>
        <v>0</v>
      </c>
      <c r="BL135" s="13" t="s">
        <v>196</v>
      </c>
      <c r="BM135" s="223" t="s">
        <v>2099</v>
      </c>
    </row>
    <row r="136" s="2" customFormat="1">
      <c r="A136" s="34"/>
      <c r="B136" s="35"/>
      <c r="C136" s="36"/>
      <c r="D136" s="225" t="s">
        <v>199</v>
      </c>
      <c r="E136" s="36"/>
      <c r="F136" s="226" t="s">
        <v>2100</v>
      </c>
      <c r="G136" s="36"/>
      <c r="H136" s="36"/>
      <c r="I136" s="150"/>
      <c r="J136" s="36"/>
      <c r="K136" s="36"/>
      <c r="L136" s="40"/>
      <c r="M136" s="227"/>
      <c r="N136" s="228"/>
      <c r="O136" s="87"/>
      <c r="P136" s="87"/>
      <c r="Q136" s="87"/>
      <c r="R136" s="87"/>
      <c r="S136" s="87"/>
      <c r="T136" s="88"/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T136" s="13" t="s">
        <v>199</v>
      </c>
      <c r="AU136" s="13" t="s">
        <v>76</v>
      </c>
    </row>
    <row r="137" s="2" customFormat="1">
      <c r="A137" s="34"/>
      <c r="B137" s="35"/>
      <c r="C137" s="36"/>
      <c r="D137" s="225" t="s">
        <v>340</v>
      </c>
      <c r="E137" s="36"/>
      <c r="F137" s="229" t="s">
        <v>929</v>
      </c>
      <c r="G137" s="36"/>
      <c r="H137" s="36"/>
      <c r="I137" s="150"/>
      <c r="J137" s="36"/>
      <c r="K137" s="36"/>
      <c r="L137" s="40"/>
      <c r="M137" s="227"/>
      <c r="N137" s="228"/>
      <c r="O137" s="87"/>
      <c r="P137" s="87"/>
      <c r="Q137" s="87"/>
      <c r="R137" s="87"/>
      <c r="S137" s="87"/>
      <c r="T137" s="88"/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T137" s="13" t="s">
        <v>340</v>
      </c>
      <c r="AU137" s="13" t="s">
        <v>76</v>
      </c>
    </row>
    <row r="138" s="2" customFormat="1" ht="16.5" customHeight="1">
      <c r="A138" s="34"/>
      <c r="B138" s="35"/>
      <c r="C138" s="211" t="s">
        <v>229</v>
      </c>
      <c r="D138" s="211" t="s">
        <v>192</v>
      </c>
      <c r="E138" s="212" t="s">
        <v>1828</v>
      </c>
      <c r="F138" s="213" t="s">
        <v>1829</v>
      </c>
      <c r="G138" s="214" t="s">
        <v>443</v>
      </c>
      <c r="H138" s="215">
        <v>160</v>
      </c>
      <c r="I138" s="216"/>
      <c r="J138" s="217">
        <f>ROUND(I138*H138,2)</f>
        <v>0</v>
      </c>
      <c r="K138" s="218"/>
      <c r="L138" s="40"/>
      <c r="M138" s="219" t="s">
        <v>1</v>
      </c>
      <c r="N138" s="220" t="s">
        <v>41</v>
      </c>
      <c r="O138" s="87"/>
      <c r="P138" s="221">
        <f>O138*H138</f>
        <v>0</v>
      </c>
      <c r="Q138" s="221">
        <v>0</v>
      </c>
      <c r="R138" s="221">
        <f>Q138*H138</f>
        <v>0</v>
      </c>
      <c r="S138" s="221">
        <v>0</v>
      </c>
      <c r="T138" s="222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223" t="s">
        <v>196</v>
      </c>
      <c r="AT138" s="223" t="s">
        <v>192</v>
      </c>
      <c r="AU138" s="223" t="s">
        <v>76</v>
      </c>
      <c r="AY138" s="13" t="s">
        <v>197</v>
      </c>
      <c r="BE138" s="224">
        <f>IF(N138="základní",J138,0)</f>
        <v>0</v>
      </c>
      <c r="BF138" s="224">
        <f>IF(N138="snížená",J138,0)</f>
        <v>0</v>
      </c>
      <c r="BG138" s="224">
        <f>IF(N138="zákl. přenesená",J138,0)</f>
        <v>0</v>
      </c>
      <c r="BH138" s="224">
        <f>IF(N138="sníž. přenesená",J138,0)</f>
        <v>0</v>
      </c>
      <c r="BI138" s="224">
        <f>IF(N138="nulová",J138,0)</f>
        <v>0</v>
      </c>
      <c r="BJ138" s="13" t="s">
        <v>83</v>
      </c>
      <c r="BK138" s="224">
        <f>ROUND(I138*H138,2)</f>
        <v>0</v>
      </c>
      <c r="BL138" s="13" t="s">
        <v>196</v>
      </c>
      <c r="BM138" s="223" t="s">
        <v>2101</v>
      </c>
    </row>
    <row r="139" s="2" customFormat="1">
      <c r="A139" s="34"/>
      <c r="B139" s="35"/>
      <c r="C139" s="36"/>
      <c r="D139" s="225" t="s">
        <v>199</v>
      </c>
      <c r="E139" s="36"/>
      <c r="F139" s="226" t="s">
        <v>1831</v>
      </c>
      <c r="G139" s="36"/>
      <c r="H139" s="36"/>
      <c r="I139" s="150"/>
      <c r="J139" s="36"/>
      <c r="K139" s="36"/>
      <c r="L139" s="40"/>
      <c r="M139" s="227"/>
      <c r="N139" s="228"/>
      <c r="O139" s="87"/>
      <c r="P139" s="87"/>
      <c r="Q139" s="87"/>
      <c r="R139" s="87"/>
      <c r="S139" s="87"/>
      <c r="T139" s="88"/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T139" s="13" t="s">
        <v>199</v>
      </c>
      <c r="AU139" s="13" t="s">
        <v>76</v>
      </c>
    </row>
    <row r="140" s="2" customFormat="1">
      <c r="A140" s="34"/>
      <c r="B140" s="35"/>
      <c r="C140" s="36"/>
      <c r="D140" s="225" t="s">
        <v>340</v>
      </c>
      <c r="E140" s="36"/>
      <c r="F140" s="229" t="s">
        <v>1474</v>
      </c>
      <c r="G140" s="36"/>
      <c r="H140" s="36"/>
      <c r="I140" s="150"/>
      <c r="J140" s="36"/>
      <c r="K140" s="36"/>
      <c r="L140" s="40"/>
      <c r="M140" s="227"/>
      <c r="N140" s="228"/>
      <c r="O140" s="87"/>
      <c r="P140" s="87"/>
      <c r="Q140" s="87"/>
      <c r="R140" s="87"/>
      <c r="S140" s="87"/>
      <c r="T140" s="88"/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T140" s="13" t="s">
        <v>340</v>
      </c>
      <c r="AU140" s="13" t="s">
        <v>76</v>
      </c>
    </row>
    <row r="141" s="10" customFormat="1">
      <c r="A141" s="10"/>
      <c r="B141" s="230"/>
      <c r="C141" s="231"/>
      <c r="D141" s="225" t="s">
        <v>203</v>
      </c>
      <c r="E141" s="232" t="s">
        <v>1</v>
      </c>
      <c r="F141" s="233" t="s">
        <v>2102</v>
      </c>
      <c r="G141" s="231"/>
      <c r="H141" s="234">
        <v>160</v>
      </c>
      <c r="I141" s="235"/>
      <c r="J141" s="231"/>
      <c r="K141" s="231"/>
      <c r="L141" s="236"/>
      <c r="M141" s="237"/>
      <c r="N141" s="238"/>
      <c r="O141" s="238"/>
      <c r="P141" s="238"/>
      <c r="Q141" s="238"/>
      <c r="R141" s="238"/>
      <c r="S141" s="238"/>
      <c r="T141" s="239"/>
      <c r="U141" s="10"/>
      <c r="V141" s="10"/>
      <c r="W141" s="10"/>
      <c r="X141" s="10"/>
      <c r="Y141" s="10"/>
      <c r="Z141" s="10"/>
      <c r="AA141" s="10"/>
      <c r="AB141" s="10"/>
      <c r="AC141" s="10"/>
      <c r="AD141" s="10"/>
      <c r="AE141" s="10"/>
      <c r="AT141" s="240" t="s">
        <v>203</v>
      </c>
      <c r="AU141" s="240" t="s">
        <v>76</v>
      </c>
      <c r="AV141" s="10" t="s">
        <v>85</v>
      </c>
      <c r="AW141" s="10" t="s">
        <v>32</v>
      </c>
      <c r="AX141" s="10" t="s">
        <v>83</v>
      </c>
      <c r="AY141" s="240" t="s">
        <v>197</v>
      </c>
    </row>
    <row r="142" s="2" customFormat="1" ht="16.5" customHeight="1">
      <c r="A142" s="34"/>
      <c r="B142" s="35"/>
      <c r="C142" s="211" t="s">
        <v>236</v>
      </c>
      <c r="D142" s="211" t="s">
        <v>192</v>
      </c>
      <c r="E142" s="212" t="s">
        <v>964</v>
      </c>
      <c r="F142" s="213" t="s">
        <v>965</v>
      </c>
      <c r="G142" s="214" t="s">
        <v>195</v>
      </c>
      <c r="H142" s="215">
        <v>179</v>
      </c>
      <c r="I142" s="216"/>
      <c r="J142" s="217">
        <f>ROUND(I142*H142,2)</f>
        <v>0</v>
      </c>
      <c r="K142" s="218"/>
      <c r="L142" s="40"/>
      <c r="M142" s="219" t="s">
        <v>1</v>
      </c>
      <c r="N142" s="220" t="s">
        <v>41</v>
      </c>
      <c r="O142" s="87"/>
      <c r="P142" s="221">
        <f>O142*H142</f>
        <v>0</v>
      </c>
      <c r="Q142" s="221">
        <v>0</v>
      </c>
      <c r="R142" s="221">
        <f>Q142*H142</f>
        <v>0</v>
      </c>
      <c r="S142" s="221">
        <v>0</v>
      </c>
      <c r="T142" s="222">
        <f>S142*H142</f>
        <v>0</v>
      </c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R142" s="223" t="s">
        <v>196</v>
      </c>
      <c r="AT142" s="223" t="s">
        <v>192</v>
      </c>
      <c r="AU142" s="223" t="s">
        <v>76</v>
      </c>
      <c r="AY142" s="13" t="s">
        <v>197</v>
      </c>
      <c r="BE142" s="224">
        <f>IF(N142="základní",J142,0)</f>
        <v>0</v>
      </c>
      <c r="BF142" s="224">
        <f>IF(N142="snížená",J142,0)</f>
        <v>0</v>
      </c>
      <c r="BG142" s="224">
        <f>IF(N142="zákl. přenesená",J142,0)</f>
        <v>0</v>
      </c>
      <c r="BH142" s="224">
        <f>IF(N142="sníž. přenesená",J142,0)</f>
        <v>0</v>
      </c>
      <c r="BI142" s="224">
        <f>IF(N142="nulová",J142,0)</f>
        <v>0</v>
      </c>
      <c r="BJ142" s="13" t="s">
        <v>83</v>
      </c>
      <c r="BK142" s="224">
        <f>ROUND(I142*H142,2)</f>
        <v>0</v>
      </c>
      <c r="BL142" s="13" t="s">
        <v>196</v>
      </c>
      <c r="BM142" s="223" t="s">
        <v>2103</v>
      </c>
    </row>
    <row r="143" s="2" customFormat="1">
      <c r="A143" s="34"/>
      <c r="B143" s="35"/>
      <c r="C143" s="36"/>
      <c r="D143" s="225" t="s">
        <v>199</v>
      </c>
      <c r="E143" s="36"/>
      <c r="F143" s="226" t="s">
        <v>967</v>
      </c>
      <c r="G143" s="36"/>
      <c r="H143" s="36"/>
      <c r="I143" s="150"/>
      <c r="J143" s="36"/>
      <c r="K143" s="36"/>
      <c r="L143" s="40"/>
      <c r="M143" s="227"/>
      <c r="N143" s="228"/>
      <c r="O143" s="87"/>
      <c r="P143" s="87"/>
      <c r="Q143" s="87"/>
      <c r="R143" s="87"/>
      <c r="S143" s="87"/>
      <c r="T143" s="88"/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T143" s="13" t="s">
        <v>199</v>
      </c>
      <c r="AU143" s="13" t="s">
        <v>76</v>
      </c>
    </row>
    <row r="144" s="2" customFormat="1">
      <c r="A144" s="34"/>
      <c r="B144" s="35"/>
      <c r="C144" s="36"/>
      <c r="D144" s="225" t="s">
        <v>340</v>
      </c>
      <c r="E144" s="36"/>
      <c r="F144" s="229" t="s">
        <v>956</v>
      </c>
      <c r="G144" s="36"/>
      <c r="H144" s="36"/>
      <c r="I144" s="150"/>
      <c r="J144" s="36"/>
      <c r="K144" s="36"/>
      <c r="L144" s="40"/>
      <c r="M144" s="227"/>
      <c r="N144" s="228"/>
      <c r="O144" s="87"/>
      <c r="P144" s="87"/>
      <c r="Q144" s="87"/>
      <c r="R144" s="87"/>
      <c r="S144" s="87"/>
      <c r="T144" s="88"/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T144" s="13" t="s">
        <v>340</v>
      </c>
      <c r="AU144" s="13" t="s">
        <v>76</v>
      </c>
    </row>
    <row r="145" s="2" customFormat="1" ht="16.5" customHeight="1">
      <c r="A145" s="34"/>
      <c r="B145" s="35"/>
      <c r="C145" s="211" t="s">
        <v>243</v>
      </c>
      <c r="D145" s="211" t="s">
        <v>192</v>
      </c>
      <c r="E145" s="212" t="s">
        <v>2104</v>
      </c>
      <c r="F145" s="213" t="s">
        <v>2105</v>
      </c>
      <c r="G145" s="214" t="s">
        <v>195</v>
      </c>
      <c r="H145" s="215">
        <v>179</v>
      </c>
      <c r="I145" s="216"/>
      <c r="J145" s="217">
        <f>ROUND(I145*H145,2)</f>
        <v>0</v>
      </c>
      <c r="K145" s="218"/>
      <c r="L145" s="40"/>
      <c r="M145" s="219" t="s">
        <v>1</v>
      </c>
      <c r="N145" s="220" t="s">
        <v>41</v>
      </c>
      <c r="O145" s="87"/>
      <c r="P145" s="221">
        <f>O145*H145</f>
        <v>0</v>
      </c>
      <c r="Q145" s="221">
        <v>0</v>
      </c>
      <c r="R145" s="221">
        <f>Q145*H145</f>
        <v>0</v>
      </c>
      <c r="S145" s="221">
        <v>0</v>
      </c>
      <c r="T145" s="222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223" t="s">
        <v>196</v>
      </c>
      <c r="AT145" s="223" t="s">
        <v>192</v>
      </c>
      <c r="AU145" s="223" t="s">
        <v>76</v>
      </c>
      <c r="AY145" s="13" t="s">
        <v>197</v>
      </c>
      <c r="BE145" s="224">
        <f>IF(N145="základní",J145,0)</f>
        <v>0</v>
      </c>
      <c r="BF145" s="224">
        <f>IF(N145="snížená",J145,0)</f>
        <v>0</v>
      </c>
      <c r="BG145" s="224">
        <f>IF(N145="zákl. přenesená",J145,0)</f>
        <v>0</v>
      </c>
      <c r="BH145" s="224">
        <f>IF(N145="sníž. přenesená",J145,0)</f>
        <v>0</v>
      </c>
      <c r="BI145" s="224">
        <f>IF(N145="nulová",J145,0)</f>
        <v>0</v>
      </c>
      <c r="BJ145" s="13" t="s">
        <v>83</v>
      </c>
      <c r="BK145" s="224">
        <f>ROUND(I145*H145,2)</f>
        <v>0</v>
      </c>
      <c r="BL145" s="13" t="s">
        <v>196</v>
      </c>
      <c r="BM145" s="223" t="s">
        <v>2106</v>
      </c>
    </row>
    <row r="146" s="2" customFormat="1">
      <c r="A146" s="34"/>
      <c r="B146" s="35"/>
      <c r="C146" s="36"/>
      <c r="D146" s="225" t="s">
        <v>199</v>
      </c>
      <c r="E146" s="36"/>
      <c r="F146" s="226" t="s">
        <v>2107</v>
      </c>
      <c r="G146" s="36"/>
      <c r="H146" s="36"/>
      <c r="I146" s="150"/>
      <c r="J146" s="36"/>
      <c r="K146" s="36"/>
      <c r="L146" s="40"/>
      <c r="M146" s="227"/>
      <c r="N146" s="228"/>
      <c r="O146" s="87"/>
      <c r="P146" s="87"/>
      <c r="Q146" s="87"/>
      <c r="R146" s="87"/>
      <c r="S146" s="87"/>
      <c r="T146" s="88"/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T146" s="13" t="s">
        <v>199</v>
      </c>
      <c r="AU146" s="13" t="s">
        <v>76</v>
      </c>
    </row>
    <row r="147" s="2" customFormat="1">
      <c r="A147" s="34"/>
      <c r="B147" s="35"/>
      <c r="C147" s="36"/>
      <c r="D147" s="225" t="s">
        <v>340</v>
      </c>
      <c r="E147" s="36"/>
      <c r="F147" s="229" t="s">
        <v>956</v>
      </c>
      <c r="G147" s="36"/>
      <c r="H147" s="36"/>
      <c r="I147" s="150"/>
      <c r="J147" s="36"/>
      <c r="K147" s="36"/>
      <c r="L147" s="40"/>
      <c r="M147" s="227"/>
      <c r="N147" s="228"/>
      <c r="O147" s="87"/>
      <c r="P147" s="87"/>
      <c r="Q147" s="87"/>
      <c r="R147" s="87"/>
      <c r="S147" s="87"/>
      <c r="T147" s="88"/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T147" s="13" t="s">
        <v>340</v>
      </c>
      <c r="AU147" s="13" t="s">
        <v>76</v>
      </c>
    </row>
    <row r="148" s="2" customFormat="1" ht="16.5" customHeight="1">
      <c r="A148" s="34"/>
      <c r="B148" s="35"/>
      <c r="C148" s="211" t="s">
        <v>247</v>
      </c>
      <c r="D148" s="211" t="s">
        <v>192</v>
      </c>
      <c r="E148" s="212" t="s">
        <v>2108</v>
      </c>
      <c r="F148" s="213" t="s">
        <v>2109</v>
      </c>
      <c r="G148" s="214" t="s">
        <v>209</v>
      </c>
      <c r="H148" s="215">
        <v>4</v>
      </c>
      <c r="I148" s="216"/>
      <c r="J148" s="217">
        <f>ROUND(I148*H148,2)</f>
        <v>0</v>
      </c>
      <c r="K148" s="218"/>
      <c r="L148" s="40"/>
      <c r="M148" s="219" t="s">
        <v>1</v>
      </c>
      <c r="N148" s="220" t="s">
        <v>41</v>
      </c>
      <c r="O148" s="87"/>
      <c r="P148" s="221">
        <f>O148*H148</f>
        <v>0</v>
      </c>
      <c r="Q148" s="221">
        <v>0</v>
      </c>
      <c r="R148" s="221">
        <f>Q148*H148</f>
        <v>0</v>
      </c>
      <c r="S148" s="221">
        <v>0</v>
      </c>
      <c r="T148" s="222">
        <f>S148*H148</f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223" t="s">
        <v>196</v>
      </c>
      <c r="AT148" s="223" t="s">
        <v>192</v>
      </c>
      <c r="AU148" s="223" t="s">
        <v>76</v>
      </c>
      <c r="AY148" s="13" t="s">
        <v>197</v>
      </c>
      <c r="BE148" s="224">
        <f>IF(N148="základní",J148,0)</f>
        <v>0</v>
      </c>
      <c r="BF148" s="224">
        <f>IF(N148="snížená",J148,0)</f>
        <v>0</v>
      </c>
      <c r="BG148" s="224">
        <f>IF(N148="zákl. přenesená",J148,0)</f>
        <v>0</v>
      </c>
      <c r="BH148" s="224">
        <f>IF(N148="sníž. přenesená",J148,0)</f>
        <v>0</v>
      </c>
      <c r="BI148" s="224">
        <f>IF(N148="nulová",J148,0)</f>
        <v>0</v>
      </c>
      <c r="BJ148" s="13" t="s">
        <v>83</v>
      </c>
      <c r="BK148" s="224">
        <f>ROUND(I148*H148,2)</f>
        <v>0</v>
      </c>
      <c r="BL148" s="13" t="s">
        <v>196</v>
      </c>
      <c r="BM148" s="223" t="s">
        <v>2110</v>
      </c>
    </row>
    <row r="149" s="2" customFormat="1">
      <c r="A149" s="34"/>
      <c r="B149" s="35"/>
      <c r="C149" s="36"/>
      <c r="D149" s="225" t="s">
        <v>199</v>
      </c>
      <c r="E149" s="36"/>
      <c r="F149" s="226" t="s">
        <v>2111</v>
      </c>
      <c r="G149" s="36"/>
      <c r="H149" s="36"/>
      <c r="I149" s="150"/>
      <c r="J149" s="36"/>
      <c r="K149" s="36"/>
      <c r="L149" s="40"/>
      <c r="M149" s="227"/>
      <c r="N149" s="228"/>
      <c r="O149" s="87"/>
      <c r="P149" s="87"/>
      <c r="Q149" s="87"/>
      <c r="R149" s="87"/>
      <c r="S149" s="87"/>
      <c r="T149" s="88"/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T149" s="13" t="s">
        <v>199</v>
      </c>
      <c r="AU149" s="13" t="s">
        <v>76</v>
      </c>
    </row>
    <row r="150" s="2" customFormat="1">
      <c r="A150" s="34"/>
      <c r="B150" s="35"/>
      <c r="C150" s="36"/>
      <c r="D150" s="225" t="s">
        <v>340</v>
      </c>
      <c r="E150" s="36"/>
      <c r="F150" s="229" t="s">
        <v>2112</v>
      </c>
      <c r="G150" s="36"/>
      <c r="H150" s="36"/>
      <c r="I150" s="150"/>
      <c r="J150" s="36"/>
      <c r="K150" s="36"/>
      <c r="L150" s="40"/>
      <c r="M150" s="227"/>
      <c r="N150" s="228"/>
      <c r="O150" s="87"/>
      <c r="P150" s="87"/>
      <c r="Q150" s="87"/>
      <c r="R150" s="87"/>
      <c r="S150" s="87"/>
      <c r="T150" s="88"/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T150" s="13" t="s">
        <v>340</v>
      </c>
      <c r="AU150" s="13" t="s">
        <v>76</v>
      </c>
    </row>
    <row r="151" s="2" customFormat="1" ht="16.5" customHeight="1">
      <c r="A151" s="34"/>
      <c r="B151" s="35"/>
      <c r="C151" s="211" t="s">
        <v>253</v>
      </c>
      <c r="D151" s="211" t="s">
        <v>192</v>
      </c>
      <c r="E151" s="212" t="s">
        <v>2113</v>
      </c>
      <c r="F151" s="213" t="s">
        <v>2114</v>
      </c>
      <c r="G151" s="214" t="s">
        <v>209</v>
      </c>
      <c r="H151" s="215">
        <v>4</v>
      </c>
      <c r="I151" s="216"/>
      <c r="J151" s="217">
        <f>ROUND(I151*H151,2)</f>
        <v>0</v>
      </c>
      <c r="K151" s="218"/>
      <c r="L151" s="40"/>
      <c r="M151" s="219" t="s">
        <v>1</v>
      </c>
      <c r="N151" s="220" t="s">
        <v>41</v>
      </c>
      <c r="O151" s="87"/>
      <c r="P151" s="221">
        <f>O151*H151</f>
        <v>0</v>
      </c>
      <c r="Q151" s="221">
        <v>0</v>
      </c>
      <c r="R151" s="221">
        <f>Q151*H151</f>
        <v>0</v>
      </c>
      <c r="S151" s="221">
        <v>0</v>
      </c>
      <c r="T151" s="222">
        <f>S151*H151</f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223" t="s">
        <v>196</v>
      </c>
      <c r="AT151" s="223" t="s">
        <v>192</v>
      </c>
      <c r="AU151" s="223" t="s">
        <v>76</v>
      </c>
      <c r="AY151" s="13" t="s">
        <v>197</v>
      </c>
      <c r="BE151" s="224">
        <f>IF(N151="základní",J151,0)</f>
        <v>0</v>
      </c>
      <c r="BF151" s="224">
        <f>IF(N151="snížená",J151,0)</f>
        <v>0</v>
      </c>
      <c r="BG151" s="224">
        <f>IF(N151="zákl. přenesená",J151,0)</f>
        <v>0</v>
      </c>
      <c r="BH151" s="224">
        <f>IF(N151="sníž. přenesená",J151,0)</f>
        <v>0</v>
      </c>
      <c r="BI151" s="224">
        <f>IF(N151="nulová",J151,0)</f>
        <v>0</v>
      </c>
      <c r="BJ151" s="13" t="s">
        <v>83</v>
      </c>
      <c r="BK151" s="224">
        <f>ROUND(I151*H151,2)</f>
        <v>0</v>
      </c>
      <c r="BL151" s="13" t="s">
        <v>196</v>
      </c>
      <c r="BM151" s="223" t="s">
        <v>2115</v>
      </c>
    </row>
    <row r="152" s="2" customFormat="1">
      <c r="A152" s="34"/>
      <c r="B152" s="35"/>
      <c r="C152" s="36"/>
      <c r="D152" s="225" t="s">
        <v>199</v>
      </c>
      <c r="E152" s="36"/>
      <c r="F152" s="226" t="s">
        <v>2116</v>
      </c>
      <c r="G152" s="36"/>
      <c r="H152" s="36"/>
      <c r="I152" s="150"/>
      <c r="J152" s="36"/>
      <c r="K152" s="36"/>
      <c r="L152" s="40"/>
      <c r="M152" s="227"/>
      <c r="N152" s="228"/>
      <c r="O152" s="87"/>
      <c r="P152" s="87"/>
      <c r="Q152" s="87"/>
      <c r="R152" s="87"/>
      <c r="S152" s="87"/>
      <c r="T152" s="88"/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T152" s="13" t="s">
        <v>199</v>
      </c>
      <c r="AU152" s="13" t="s">
        <v>76</v>
      </c>
    </row>
    <row r="153" s="2" customFormat="1">
      <c r="A153" s="34"/>
      <c r="B153" s="35"/>
      <c r="C153" s="36"/>
      <c r="D153" s="225" t="s">
        <v>340</v>
      </c>
      <c r="E153" s="36"/>
      <c r="F153" s="229" t="s">
        <v>2112</v>
      </c>
      <c r="G153" s="36"/>
      <c r="H153" s="36"/>
      <c r="I153" s="150"/>
      <c r="J153" s="36"/>
      <c r="K153" s="36"/>
      <c r="L153" s="40"/>
      <c r="M153" s="227"/>
      <c r="N153" s="228"/>
      <c r="O153" s="87"/>
      <c r="P153" s="87"/>
      <c r="Q153" s="87"/>
      <c r="R153" s="87"/>
      <c r="S153" s="87"/>
      <c r="T153" s="88"/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T153" s="13" t="s">
        <v>340</v>
      </c>
      <c r="AU153" s="13" t="s">
        <v>76</v>
      </c>
    </row>
    <row r="154" s="2" customFormat="1" ht="16.5" customHeight="1">
      <c r="A154" s="34"/>
      <c r="B154" s="35"/>
      <c r="C154" s="211" t="s">
        <v>258</v>
      </c>
      <c r="D154" s="211" t="s">
        <v>192</v>
      </c>
      <c r="E154" s="212" t="s">
        <v>490</v>
      </c>
      <c r="F154" s="213" t="s">
        <v>491</v>
      </c>
      <c r="G154" s="214" t="s">
        <v>209</v>
      </c>
      <c r="H154" s="215">
        <v>3</v>
      </c>
      <c r="I154" s="216"/>
      <c r="J154" s="217">
        <f>ROUND(I154*H154,2)</f>
        <v>0</v>
      </c>
      <c r="K154" s="218"/>
      <c r="L154" s="40"/>
      <c r="M154" s="219" t="s">
        <v>1</v>
      </c>
      <c r="N154" s="220" t="s">
        <v>41</v>
      </c>
      <c r="O154" s="87"/>
      <c r="P154" s="221">
        <f>O154*H154</f>
        <v>0</v>
      </c>
      <c r="Q154" s="221">
        <v>0</v>
      </c>
      <c r="R154" s="221">
        <f>Q154*H154</f>
        <v>0</v>
      </c>
      <c r="S154" s="221">
        <v>0</v>
      </c>
      <c r="T154" s="222">
        <f>S154*H154</f>
        <v>0</v>
      </c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R154" s="223" t="s">
        <v>196</v>
      </c>
      <c r="AT154" s="223" t="s">
        <v>192</v>
      </c>
      <c r="AU154" s="223" t="s">
        <v>76</v>
      </c>
      <c r="AY154" s="13" t="s">
        <v>197</v>
      </c>
      <c r="BE154" s="224">
        <f>IF(N154="základní",J154,0)</f>
        <v>0</v>
      </c>
      <c r="BF154" s="224">
        <f>IF(N154="snížená",J154,0)</f>
        <v>0</v>
      </c>
      <c r="BG154" s="224">
        <f>IF(N154="zákl. přenesená",J154,0)</f>
        <v>0</v>
      </c>
      <c r="BH154" s="224">
        <f>IF(N154="sníž. přenesená",J154,0)</f>
        <v>0</v>
      </c>
      <c r="BI154" s="224">
        <f>IF(N154="nulová",J154,0)</f>
        <v>0</v>
      </c>
      <c r="BJ154" s="13" t="s">
        <v>83</v>
      </c>
      <c r="BK154" s="224">
        <f>ROUND(I154*H154,2)</f>
        <v>0</v>
      </c>
      <c r="BL154" s="13" t="s">
        <v>196</v>
      </c>
      <c r="BM154" s="223" t="s">
        <v>2117</v>
      </c>
    </row>
    <row r="155" s="2" customFormat="1">
      <c r="A155" s="34"/>
      <c r="B155" s="35"/>
      <c r="C155" s="36"/>
      <c r="D155" s="225" t="s">
        <v>199</v>
      </c>
      <c r="E155" s="36"/>
      <c r="F155" s="226" t="s">
        <v>493</v>
      </c>
      <c r="G155" s="36"/>
      <c r="H155" s="36"/>
      <c r="I155" s="150"/>
      <c r="J155" s="36"/>
      <c r="K155" s="36"/>
      <c r="L155" s="40"/>
      <c r="M155" s="227"/>
      <c r="N155" s="228"/>
      <c r="O155" s="87"/>
      <c r="P155" s="87"/>
      <c r="Q155" s="87"/>
      <c r="R155" s="87"/>
      <c r="S155" s="87"/>
      <c r="T155" s="88"/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T155" s="13" t="s">
        <v>199</v>
      </c>
      <c r="AU155" s="13" t="s">
        <v>76</v>
      </c>
    </row>
    <row r="156" s="2" customFormat="1">
      <c r="A156" s="34"/>
      <c r="B156" s="35"/>
      <c r="C156" s="36"/>
      <c r="D156" s="225" t="s">
        <v>340</v>
      </c>
      <c r="E156" s="36"/>
      <c r="F156" s="229" t="s">
        <v>494</v>
      </c>
      <c r="G156" s="36"/>
      <c r="H156" s="36"/>
      <c r="I156" s="150"/>
      <c r="J156" s="36"/>
      <c r="K156" s="36"/>
      <c r="L156" s="40"/>
      <c r="M156" s="227"/>
      <c r="N156" s="228"/>
      <c r="O156" s="87"/>
      <c r="P156" s="87"/>
      <c r="Q156" s="87"/>
      <c r="R156" s="87"/>
      <c r="S156" s="87"/>
      <c r="T156" s="88"/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T156" s="13" t="s">
        <v>340</v>
      </c>
      <c r="AU156" s="13" t="s">
        <v>76</v>
      </c>
    </row>
    <row r="157" s="2" customFormat="1" ht="16.5" customHeight="1">
      <c r="A157" s="34"/>
      <c r="B157" s="35"/>
      <c r="C157" s="211" t="s">
        <v>265</v>
      </c>
      <c r="D157" s="211" t="s">
        <v>192</v>
      </c>
      <c r="E157" s="212" t="s">
        <v>988</v>
      </c>
      <c r="F157" s="213" t="s">
        <v>989</v>
      </c>
      <c r="G157" s="214" t="s">
        <v>209</v>
      </c>
      <c r="H157" s="215">
        <v>3</v>
      </c>
      <c r="I157" s="216"/>
      <c r="J157" s="217">
        <f>ROUND(I157*H157,2)</f>
        <v>0</v>
      </c>
      <c r="K157" s="218"/>
      <c r="L157" s="40"/>
      <c r="M157" s="219" t="s">
        <v>1</v>
      </c>
      <c r="N157" s="220" t="s">
        <v>41</v>
      </c>
      <c r="O157" s="87"/>
      <c r="P157" s="221">
        <f>O157*H157</f>
        <v>0</v>
      </c>
      <c r="Q157" s="221">
        <v>0</v>
      </c>
      <c r="R157" s="221">
        <f>Q157*H157</f>
        <v>0</v>
      </c>
      <c r="S157" s="221">
        <v>0</v>
      </c>
      <c r="T157" s="222">
        <f>S157*H157</f>
        <v>0</v>
      </c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223" t="s">
        <v>196</v>
      </c>
      <c r="AT157" s="223" t="s">
        <v>192</v>
      </c>
      <c r="AU157" s="223" t="s">
        <v>76</v>
      </c>
      <c r="AY157" s="13" t="s">
        <v>197</v>
      </c>
      <c r="BE157" s="224">
        <f>IF(N157="základní",J157,0)</f>
        <v>0</v>
      </c>
      <c r="BF157" s="224">
        <f>IF(N157="snížená",J157,0)</f>
        <v>0</v>
      </c>
      <c r="BG157" s="224">
        <f>IF(N157="zákl. přenesená",J157,0)</f>
        <v>0</v>
      </c>
      <c r="BH157" s="224">
        <f>IF(N157="sníž. přenesená",J157,0)</f>
        <v>0</v>
      </c>
      <c r="BI157" s="224">
        <f>IF(N157="nulová",J157,0)</f>
        <v>0</v>
      </c>
      <c r="BJ157" s="13" t="s">
        <v>83</v>
      </c>
      <c r="BK157" s="224">
        <f>ROUND(I157*H157,2)</f>
        <v>0</v>
      </c>
      <c r="BL157" s="13" t="s">
        <v>196</v>
      </c>
      <c r="BM157" s="223" t="s">
        <v>2118</v>
      </c>
    </row>
    <row r="158" s="2" customFormat="1">
      <c r="A158" s="34"/>
      <c r="B158" s="35"/>
      <c r="C158" s="36"/>
      <c r="D158" s="225" t="s">
        <v>199</v>
      </c>
      <c r="E158" s="36"/>
      <c r="F158" s="226" t="s">
        <v>991</v>
      </c>
      <c r="G158" s="36"/>
      <c r="H158" s="36"/>
      <c r="I158" s="150"/>
      <c r="J158" s="36"/>
      <c r="K158" s="36"/>
      <c r="L158" s="40"/>
      <c r="M158" s="227"/>
      <c r="N158" s="228"/>
      <c r="O158" s="87"/>
      <c r="P158" s="87"/>
      <c r="Q158" s="87"/>
      <c r="R158" s="87"/>
      <c r="S158" s="87"/>
      <c r="T158" s="88"/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T158" s="13" t="s">
        <v>199</v>
      </c>
      <c r="AU158" s="13" t="s">
        <v>76</v>
      </c>
    </row>
    <row r="159" s="2" customFormat="1">
      <c r="A159" s="34"/>
      <c r="B159" s="35"/>
      <c r="C159" s="36"/>
      <c r="D159" s="225" t="s">
        <v>340</v>
      </c>
      <c r="E159" s="36"/>
      <c r="F159" s="229" t="s">
        <v>488</v>
      </c>
      <c r="G159" s="36"/>
      <c r="H159" s="36"/>
      <c r="I159" s="150"/>
      <c r="J159" s="36"/>
      <c r="K159" s="36"/>
      <c r="L159" s="40"/>
      <c r="M159" s="227"/>
      <c r="N159" s="228"/>
      <c r="O159" s="87"/>
      <c r="P159" s="87"/>
      <c r="Q159" s="87"/>
      <c r="R159" s="87"/>
      <c r="S159" s="87"/>
      <c r="T159" s="88"/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T159" s="13" t="s">
        <v>340</v>
      </c>
      <c r="AU159" s="13" t="s">
        <v>76</v>
      </c>
    </row>
    <row r="160" s="2" customFormat="1" ht="16.5" customHeight="1">
      <c r="A160" s="34"/>
      <c r="B160" s="35"/>
      <c r="C160" s="211" t="s">
        <v>269</v>
      </c>
      <c r="D160" s="211" t="s">
        <v>192</v>
      </c>
      <c r="E160" s="212" t="s">
        <v>2119</v>
      </c>
      <c r="F160" s="213" t="s">
        <v>2120</v>
      </c>
      <c r="G160" s="214" t="s">
        <v>209</v>
      </c>
      <c r="H160" s="215">
        <v>6</v>
      </c>
      <c r="I160" s="216"/>
      <c r="J160" s="217">
        <f>ROUND(I160*H160,2)</f>
        <v>0</v>
      </c>
      <c r="K160" s="218"/>
      <c r="L160" s="40"/>
      <c r="M160" s="219" t="s">
        <v>1</v>
      </c>
      <c r="N160" s="220" t="s">
        <v>41</v>
      </c>
      <c r="O160" s="87"/>
      <c r="P160" s="221">
        <f>O160*H160</f>
        <v>0</v>
      </c>
      <c r="Q160" s="221">
        <v>0</v>
      </c>
      <c r="R160" s="221">
        <f>Q160*H160</f>
        <v>0</v>
      </c>
      <c r="S160" s="221">
        <v>0</v>
      </c>
      <c r="T160" s="222">
        <f>S160*H160</f>
        <v>0</v>
      </c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R160" s="223" t="s">
        <v>196</v>
      </c>
      <c r="AT160" s="223" t="s">
        <v>192</v>
      </c>
      <c r="AU160" s="223" t="s">
        <v>76</v>
      </c>
      <c r="AY160" s="13" t="s">
        <v>197</v>
      </c>
      <c r="BE160" s="224">
        <f>IF(N160="základní",J160,0)</f>
        <v>0</v>
      </c>
      <c r="BF160" s="224">
        <f>IF(N160="snížená",J160,0)</f>
        <v>0</v>
      </c>
      <c r="BG160" s="224">
        <f>IF(N160="zákl. přenesená",J160,0)</f>
        <v>0</v>
      </c>
      <c r="BH160" s="224">
        <f>IF(N160="sníž. přenesená",J160,0)</f>
        <v>0</v>
      </c>
      <c r="BI160" s="224">
        <f>IF(N160="nulová",J160,0)</f>
        <v>0</v>
      </c>
      <c r="BJ160" s="13" t="s">
        <v>83</v>
      </c>
      <c r="BK160" s="224">
        <f>ROUND(I160*H160,2)</f>
        <v>0</v>
      </c>
      <c r="BL160" s="13" t="s">
        <v>196</v>
      </c>
      <c r="BM160" s="223" t="s">
        <v>2121</v>
      </c>
    </row>
    <row r="161" s="2" customFormat="1">
      <c r="A161" s="34"/>
      <c r="B161" s="35"/>
      <c r="C161" s="36"/>
      <c r="D161" s="225" t="s">
        <v>199</v>
      </c>
      <c r="E161" s="36"/>
      <c r="F161" s="226" t="s">
        <v>2122</v>
      </c>
      <c r="G161" s="36"/>
      <c r="H161" s="36"/>
      <c r="I161" s="150"/>
      <c r="J161" s="36"/>
      <c r="K161" s="36"/>
      <c r="L161" s="40"/>
      <c r="M161" s="227"/>
      <c r="N161" s="228"/>
      <c r="O161" s="87"/>
      <c r="P161" s="87"/>
      <c r="Q161" s="87"/>
      <c r="R161" s="87"/>
      <c r="S161" s="87"/>
      <c r="T161" s="88"/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T161" s="13" t="s">
        <v>199</v>
      </c>
      <c r="AU161" s="13" t="s">
        <v>76</v>
      </c>
    </row>
    <row r="162" s="2" customFormat="1">
      <c r="A162" s="34"/>
      <c r="B162" s="35"/>
      <c r="C162" s="36"/>
      <c r="D162" s="225" t="s">
        <v>340</v>
      </c>
      <c r="E162" s="36"/>
      <c r="F162" s="229" t="s">
        <v>494</v>
      </c>
      <c r="G162" s="36"/>
      <c r="H162" s="36"/>
      <c r="I162" s="150"/>
      <c r="J162" s="36"/>
      <c r="K162" s="36"/>
      <c r="L162" s="40"/>
      <c r="M162" s="227"/>
      <c r="N162" s="228"/>
      <c r="O162" s="87"/>
      <c r="P162" s="87"/>
      <c r="Q162" s="87"/>
      <c r="R162" s="87"/>
      <c r="S162" s="87"/>
      <c r="T162" s="88"/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T162" s="13" t="s">
        <v>340</v>
      </c>
      <c r="AU162" s="13" t="s">
        <v>76</v>
      </c>
    </row>
    <row r="163" s="2" customFormat="1" ht="16.5" customHeight="1">
      <c r="A163" s="34"/>
      <c r="B163" s="35"/>
      <c r="C163" s="211" t="s">
        <v>273</v>
      </c>
      <c r="D163" s="211" t="s">
        <v>192</v>
      </c>
      <c r="E163" s="212" t="s">
        <v>993</v>
      </c>
      <c r="F163" s="213" t="s">
        <v>994</v>
      </c>
      <c r="G163" s="214" t="s">
        <v>209</v>
      </c>
      <c r="H163" s="215">
        <v>6</v>
      </c>
      <c r="I163" s="216"/>
      <c r="J163" s="217">
        <f>ROUND(I163*H163,2)</f>
        <v>0</v>
      </c>
      <c r="K163" s="218"/>
      <c r="L163" s="40"/>
      <c r="M163" s="219" t="s">
        <v>1</v>
      </c>
      <c r="N163" s="220" t="s">
        <v>41</v>
      </c>
      <c r="O163" s="87"/>
      <c r="P163" s="221">
        <f>O163*H163</f>
        <v>0</v>
      </c>
      <c r="Q163" s="221">
        <v>0</v>
      </c>
      <c r="R163" s="221">
        <f>Q163*H163</f>
        <v>0</v>
      </c>
      <c r="S163" s="221">
        <v>0</v>
      </c>
      <c r="T163" s="222">
        <f>S163*H163</f>
        <v>0</v>
      </c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R163" s="223" t="s">
        <v>196</v>
      </c>
      <c r="AT163" s="223" t="s">
        <v>192</v>
      </c>
      <c r="AU163" s="223" t="s">
        <v>76</v>
      </c>
      <c r="AY163" s="13" t="s">
        <v>197</v>
      </c>
      <c r="BE163" s="224">
        <f>IF(N163="základní",J163,0)</f>
        <v>0</v>
      </c>
      <c r="BF163" s="224">
        <f>IF(N163="snížená",J163,0)</f>
        <v>0</v>
      </c>
      <c r="BG163" s="224">
        <f>IF(N163="zákl. přenesená",J163,0)</f>
        <v>0</v>
      </c>
      <c r="BH163" s="224">
        <f>IF(N163="sníž. přenesená",J163,0)</f>
        <v>0</v>
      </c>
      <c r="BI163" s="224">
        <f>IF(N163="nulová",J163,0)</f>
        <v>0</v>
      </c>
      <c r="BJ163" s="13" t="s">
        <v>83</v>
      </c>
      <c r="BK163" s="224">
        <f>ROUND(I163*H163,2)</f>
        <v>0</v>
      </c>
      <c r="BL163" s="13" t="s">
        <v>196</v>
      </c>
      <c r="BM163" s="223" t="s">
        <v>2123</v>
      </c>
    </row>
    <row r="164" s="2" customFormat="1">
      <c r="A164" s="34"/>
      <c r="B164" s="35"/>
      <c r="C164" s="36"/>
      <c r="D164" s="225" t="s">
        <v>199</v>
      </c>
      <c r="E164" s="36"/>
      <c r="F164" s="226" t="s">
        <v>996</v>
      </c>
      <c r="G164" s="36"/>
      <c r="H164" s="36"/>
      <c r="I164" s="150"/>
      <c r="J164" s="36"/>
      <c r="K164" s="36"/>
      <c r="L164" s="40"/>
      <c r="M164" s="227"/>
      <c r="N164" s="228"/>
      <c r="O164" s="87"/>
      <c r="P164" s="87"/>
      <c r="Q164" s="87"/>
      <c r="R164" s="87"/>
      <c r="S164" s="87"/>
      <c r="T164" s="88"/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T164" s="13" t="s">
        <v>199</v>
      </c>
      <c r="AU164" s="13" t="s">
        <v>76</v>
      </c>
    </row>
    <row r="165" s="2" customFormat="1">
      <c r="A165" s="34"/>
      <c r="B165" s="35"/>
      <c r="C165" s="36"/>
      <c r="D165" s="225" t="s">
        <v>340</v>
      </c>
      <c r="E165" s="36"/>
      <c r="F165" s="229" t="s">
        <v>488</v>
      </c>
      <c r="G165" s="36"/>
      <c r="H165" s="36"/>
      <c r="I165" s="150"/>
      <c r="J165" s="36"/>
      <c r="K165" s="36"/>
      <c r="L165" s="40"/>
      <c r="M165" s="227"/>
      <c r="N165" s="228"/>
      <c r="O165" s="87"/>
      <c r="P165" s="87"/>
      <c r="Q165" s="87"/>
      <c r="R165" s="87"/>
      <c r="S165" s="87"/>
      <c r="T165" s="88"/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T165" s="13" t="s">
        <v>340</v>
      </c>
      <c r="AU165" s="13" t="s">
        <v>76</v>
      </c>
    </row>
    <row r="166" s="2" customFormat="1" ht="16.5" customHeight="1">
      <c r="A166" s="34"/>
      <c r="B166" s="35"/>
      <c r="C166" s="211" t="s">
        <v>8</v>
      </c>
      <c r="D166" s="211" t="s">
        <v>192</v>
      </c>
      <c r="E166" s="212" t="s">
        <v>1167</v>
      </c>
      <c r="F166" s="213" t="s">
        <v>1168</v>
      </c>
      <c r="G166" s="214" t="s">
        <v>195</v>
      </c>
      <c r="H166" s="215">
        <v>60</v>
      </c>
      <c r="I166" s="216"/>
      <c r="J166" s="217">
        <f>ROUND(I166*H166,2)</f>
        <v>0</v>
      </c>
      <c r="K166" s="218"/>
      <c r="L166" s="40"/>
      <c r="M166" s="219" t="s">
        <v>1</v>
      </c>
      <c r="N166" s="220" t="s">
        <v>41</v>
      </c>
      <c r="O166" s="87"/>
      <c r="P166" s="221">
        <f>O166*H166</f>
        <v>0</v>
      </c>
      <c r="Q166" s="221">
        <v>0</v>
      </c>
      <c r="R166" s="221">
        <f>Q166*H166</f>
        <v>0</v>
      </c>
      <c r="S166" s="221">
        <v>0</v>
      </c>
      <c r="T166" s="222">
        <f>S166*H166</f>
        <v>0</v>
      </c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R166" s="223" t="s">
        <v>196</v>
      </c>
      <c r="AT166" s="223" t="s">
        <v>192</v>
      </c>
      <c r="AU166" s="223" t="s">
        <v>76</v>
      </c>
      <c r="AY166" s="13" t="s">
        <v>197</v>
      </c>
      <c r="BE166" s="224">
        <f>IF(N166="základní",J166,0)</f>
        <v>0</v>
      </c>
      <c r="BF166" s="224">
        <f>IF(N166="snížená",J166,0)</f>
        <v>0</v>
      </c>
      <c r="BG166" s="224">
        <f>IF(N166="zákl. přenesená",J166,0)</f>
        <v>0</v>
      </c>
      <c r="BH166" s="224">
        <f>IF(N166="sníž. přenesená",J166,0)</f>
        <v>0</v>
      </c>
      <c r="BI166" s="224">
        <f>IF(N166="nulová",J166,0)</f>
        <v>0</v>
      </c>
      <c r="BJ166" s="13" t="s">
        <v>83</v>
      </c>
      <c r="BK166" s="224">
        <f>ROUND(I166*H166,2)</f>
        <v>0</v>
      </c>
      <c r="BL166" s="13" t="s">
        <v>196</v>
      </c>
      <c r="BM166" s="223" t="s">
        <v>2124</v>
      </c>
    </row>
    <row r="167" s="2" customFormat="1">
      <c r="A167" s="34"/>
      <c r="B167" s="35"/>
      <c r="C167" s="36"/>
      <c r="D167" s="225" t="s">
        <v>199</v>
      </c>
      <c r="E167" s="36"/>
      <c r="F167" s="226" t="s">
        <v>1170</v>
      </c>
      <c r="G167" s="36"/>
      <c r="H167" s="36"/>
      <c r="I167" s="150"/>
      <c r="J167" s="36"/>
      <c r="K167" s="36"/>
      <c r="L167" s="40"/>
      <c r="M167" s="227"/>
      <c r="N167" s="228"/>
      <c r="O167" s="87"/>
      <c r="P167" s="87"/>
      <c r="Q167" s="87"/>
      <c r="R167" s="87"/>
      <c r="S167" s="87"/>
      <c r="T167" s="88"/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T167" s="13" t="s">
        <v>199</v>
      </c>
      <c r="AU167" s="13" t="s">
        <v>76</v>
      </c>
    </row>
    <row r="168" s="2" customFormat="1">
      <c r="A168" s="34"/>
      <c r="B168" s="35"/>
      <c r="C168" s="36"/>
      <c r="D168" s="225" t="s">
        <v>340</v>
      </c>
      <c r="E168" s="36"/>
      <c r="F168" s="229" t="s">
        <v>1171</v>
      </c>
      <c r="G168" s="36"/>
      <c r="H168" s="36"/>
      <c r="I168" s="150"/>
      <c r="J168" s="36"/>
      <c r="K168" s="36"/>
      <c r="L168" s="40"/>
      <c r="M168" s="227"/>
      <c r="N168" s="228"/>
      <c r="O168" s="87"/>
      <c r="P168" s="87"/>
      <c r="Q168" s="87"/>
      <c r="R168" s="87"/>
      <c r="S168" s="87"/>
      <c r="T168" s="88"/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T168" s="13" t="s">
        <v>340</v>
      </c>
      <c r="AU168" s="13" t="s">
        <v>76</v>
      </c>
    </row>
    <row r="169" s="2" customFormat="1" ht="16.5" customHeight="1">
      <c r="A169" s="34"/>
      <c r="B169" s="35"/>
      <c r="C169" s="211" t="s">
        <v>281</v>
      </c>
      <c r="D169" s="211" t="s">
        <v>192</v>
      </c>
      <c r="E169" s="212" t="s">
        <v>2125</v>
      </c>
      <c r="F169" s="213" t="s">
        <v>2126</v>
      </c>
      <c r="G169" s="214" t="s">
        <v>429</v>
      </c>
      <c r="H169" s="215">
        <v>0.20000000000000001</v>
      </c>
      <c r="I169" s="216"/>
      <c r="J169" s="217">
        <f>ROUND(I169*H169,2)</f>
        <v>0</v>
      </c>
      <c r="K169" s="218"/>
      <c r="L169" s="40"/>
      <c r="M169" s="219" t="s">
        <v>1</v>
      </c>
      <c r="N169" s="220" t="s">
        <v>41</v>
      </c>
      <c r="O169" s="87"/>
      <c r="P169" s="221">
        <f>O169*H169</f>
        <v>0</v>
      </c>
      <c r="Q169" s="221">
        <v>0</v>
      </c>
      <c r="R169" s="221">
        <f>Q169*H169</f>
        <v>0</v>
      </c>
      <c r="S169" s="221">
        <v>0</v>
      </c>
      <c r="T169" s="222">
        <f>S169*H169</f>
        <v>0</v>
      </c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R169" s="223" t="s">
        <v>196</v>
      </c>
      <c r="AT169" s="223" t="s">
        <v>192</v>
      </c>
      <c r="AU169" s="223" t="s">
        <v>76</v>
      </c>
      <c r="AY169" s="13" t="s">
        <v>197</v>
      </c>
      <c r="BE169" s="224">
        <f>IF(N169="základní",J169,0)</f>
        <v>0</v>
      </c>
      <c r="BF169" s="224">
        <f>IF(N169="snížená",J169,0)</f>
        <v>0</v>
      </c>
      <c r="BG169" s="224">
        <f>IF(N169="zákl. přenesená",J169,0)</f>
        <v>0</v>
      </c>
      <c r="BH169" s="224">
        <f>IF(N169="sníž. přenesená",J169,0)</f>
        <v>0</v>
      </c>
      <c r="BI169" s="224">
        <f>IF(N169="nulová",J169,0)</f>
        <v>0</v>
      </c>
      <c r="BJ169" s="13" t="s">
        <v>83</v>
      </c>
      <c r="BK169" s="224">
        <f>ROUND(I169*H169,2)</f>
        <v>0</v>
      </c>
      <c r="BL169" s="13" t="s">
        <v>196</v>
      </c>
      <c r="BM169" s="223" t="s">
        <v>2127</v>
      </c>
    </row>
    <row r="170" s="2" customFormat="1">
      <c r="A170" s="34"/>
      <c r="B170" s="35"/>
      <c r="C170" s="36"/>
      <c r="D170" s="225" t="s">
        <v>199</v>
      </c>
      <c r="E170" s="36"/>
      <c r="F170" s="226" t="s">
        <v>2128</v>
      </c>
      <c r="G170" s="36"/>
      <c r="H170" s="36"/>
      <c r="I170" s="150"/>
      <c r="J170" s="36"/>
      <c r="K170" s="36"/>
      <c r="L170" s="40"/>
      <c r="M170" s="227"/>
      <c r="N170" s="228"/>
      <c r="O170" s="87"/>
      <c r="P170" s="87"/>
      <c r="Q170" s="87"/>
      <c r="R170" s="87"/>
      <c r="S170" s="87"/>
      <c r="T170" s="88"/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T170" s="13" t="s">
        <v>199</v>
      </c>
      <c r="AU170" s="13" t="s">
        <v>76</v>
      </c>
    </row>
    <row r="171" s="2" customFormat="1">
      <c r="A171" s="34"/>
      <c r="B171" s="35"/>
      <c r="C171" s="36"/>
      <c r="D171" s="225" t="s">
        <v>340</v>
      </c>
      <c r="E171" s="36"/>
      <c r="F171" s="229" t="s">
        <v>1011</v>
      </c>
      <c r="G171" s="36"/>
      <c r="H171" s="36"/>
      <c r="I171" s="150"/>
      <c r="J171" s="36"/>
      <c r="K171" s="36"/>
      <c r="L171" s="40"/>
      <c r="M171" s="227"/>
      <c r="N171" s="228"/>
      <c r="O171" s="87"/>
      <c r="P171" s="87"/>
      <c r="Q171" s="87"/>
      <c r="R171" s="87"/>
      <c r="S171" s="87"/>
      <c r="T171" s="88"/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T171" s="13" t="s">
        <v>340</v>
      </c>
      <c r="AU171" s="13" t="s">
        <v>76</v>
      </c>
    </row>
    <row r="172" s="2" customFormat="1" ht="16.5" customHeight="1">
      <c r="A172" s="34"/>
      <c r="B172" s="35"/>
      <c r="C172" s="211" t="s">
        <v>286</v>
      </c>
      <c r="D172" s="211" t="s">
        <v>192</v>
      </c>
      <c r="E172" s="212" t="s">
        <v>447</v>
      </c>
      <c r="F172" s="213" t="s">
        <v>448</v>
      </c>
      <c r="G172" s="214" t="s">
        <v>443</v>
      </c>
      <c r="H172" s="215">
        <v>247.5</v>
      </c>
      <c r="I172" s="216"/>
      <c r="J172" s="217">
        <f>ROUND(I172*H172,2)</f>
        <v>0</v>
      </c>
      <c r="K172" s="218"/>
      <c r="L172" s="40"/>
      <c r="M172" s="219" t="s">
        <v>1</v>
      </c>
      <c r="N172" s="220" t="s">
        <v>41</v>
      </c>
      <c r="O172" s="87"/>
      <c r="P172" s="221">
        <f>O172*H172</f>
        <v>0</v>
      </c>
      <c r="Q172" s="221">
        <v>0</v>
      </c>
      <c r="R172" s="221">
        <f>Q172*H172</f>
        <v>0</v>
      </c>
      <c r="S172" s="221">
        <v>0</v>
      </c>
      <c r="T172" s="222">
        <f>S172*H172</f>
        <v>0</v>
      </c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R172" s="223" t="s">
        <v>196</v>
      </c>
      <c r="AT172" s="223" t="s">
        <v>192</v>
      </c>
      <c r="AU172" s="223" t="s">
        <v>76</v>
      </c>
      <c r="AY172" s="13" t="s">
        <v>197</v>
      </c>
      <c r="BE172" s="224">
        <f>IF(N172="základní",J172,0)</f>
        <v>0</v>
      </c>
      <c r="BF172" s="224">
        <f>IF(N172="snížená",J172,0)</f>
        <v>0</v>
      </c>
      <c r="BG172" s="224">
        <f>IF(N172="zákl. přenesená",J172,0)</f>
        <v>0</v>
      </c>
      <c r="BH172" s="224">
        <f>IF(N172="sníž. přenesená",J172,0)</f>
        <v>0</v>
      </c>
      <c r="BI172" s="224">
        <f>IF(N172="nulová",J172,0)</f>
        <v>0</v>
      </c>
      <c r="BJ172" s="13" t="s">
        <v>83</v>
      </c>
      <c r="BK172" s="224">
        <f>ROUND(I172*H172,2)</f>
        <v>0</v>
      </c>
      <c r="BL172" s="13" t="s">
        <v>196</v>
      </c>
      <c r="BM172" s="223" t="s">
        <v>2129</v>
      </c>
    </row>
    <row r="173" s="2" customFormat="1">
      <c r="A173" s="34"/>
      <c r="B173" s="35"/>
      <c r="C173" s="36"/>
      <c r="D173" s="225" t="s">
        <v>199</v>
      </c>
      <c r="E173" s="36"/>
      <c r="F173" s="226" t="s">
        <v>450</v>
      </c>
      <c r="G173" s="36"/>
      <c r="H173" s="36"/>
      <c r="I173" s="150"/>
      <c r="J173" s="36"/>
      <c r="K173" s="36"/>
      <c r="L173" s="40"/>
      <c r="M173" s="227"/>
      <c r="N173" s="228"/>
      <c r="O173" s="87"/>
      <c r="P173" s="87"/>
      <c r="Q173" s="87"/>
      <c r="R173" s="87"/>
      <c r="S173" s="87"/>
      <c r="T173" s="88"/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T173" s="13" t="s">
        <v>199</v>
      </c>
      <c r="AU173" s="13" t="s">
        <v>76</v>
      </c>
    </row>
    <row r="174" s="2" customFormat="1">
      <c r="A174" s="34"/>
      <c r="B174" s="35"/>
      <c r="C174" s="36"/>
      <c r="D174" s="225" t="s">
        <v>340</v>
      </c>
      <c r="E174" s="36"/>
      <c r="F174" s="229" t="s">
        <v>451</v>
      </c>
      <c r="G174" s="36"/>
      <c r="H174" s="36"/>
      <c r="I174" s="150"/>
      <c r="J174" s="36"/>
      <c r="K174" s="36"/>
      <c r="L174" s="40"/>
      <c r="M174" s="227"/>
      <c r="N174" s="228"/>
      <c r="O174" s="87"/>
      <c r="P174" s="87"/>
      <c r="Q174" s="87"/>
      <c r="R174" s="87"/>
      <c r="S174" s="87"/>
      <c r="T174" s="88"/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T174" s="13" t="s">
        <v>340</v>
      </c>
      <c r="AU174" s="13" t="s">
        <v>76</v>
      </c>
    </row>
    <row r="175" s="10" customFormat="1">
      <c r="A175" s="10"/>
      <c r="B175" s="230"/>
      <c r="C175" s="231"/>
      <c r="D175" s="225" t="s">
        <v>203</v>
      </c>
      <c r="E175" s="232" t="s">
        <v>1</v>
      </c>
      <c r="F175" s="233" t="s">
        <v>2130</v>
      </c>
      <c r="G175" s="231"/>
      <c r="H175" s="234">
        <v>195</v>
      </c>
      <c r="I175" s="235"/>
      <c r="J175" s="231"/>
      <c r="K175" s="231"/>
      <c r="L175" s="236"/>
      <c r="M175" s="237"/>
      <c r="N175" s="238"/>
      <c r="O175" s="238"/>
      <c r="P175" s="238"/>
      <c r="Q175" s="238"/>
      <c r="R175" s="238"/>
      <c r="S175" s="238"/>
      <c r="T175" s="239"/>
      <c r="U175" s="10"/>
      <c r="V175" s="10"/>
      <c r="W175" s="10"/>
      <c r="X175" s="10"/>
      <c r="Y175" s="10"/>
      <c r="Z175" s="10"/>
      <c r="AA175" s="10"/>
      <c r="AB175" s="10"/>
      <c r="AC175" s="10"/>
      <c r="AD175" s="10"/>
      <c r="AE175" s="10"/>
      <c r="AT175" s="240" t="s">
        <v>203</v>
      </c>
      <c r="AU175" s="240" t="s">
        <v>76</v>
      </c>
      <c r="AV175" s="10" t="s">
        <v>85</v>
      </c>
      <c r="AW175" s="10" t="s">
        <v>32</v>
      </c>
      <c r="AX175" s="10" t="s">
        <v>76</v>
      </c>
      <c r="AY175" s="240" t="s">
        <v>197</v>
      </c>
    </row>
    <row r="176" s="10" customFormat="1">
      <c r="A176" s="10"/>
      <c r="B176" s="230"/>
      <c r="C176" s="231"/>
      <c r="D176" s="225" t="s">
        <v>203</v>
      </c>
      <c r="E176" s="232" t="s">
        <v>1</v>
      </c>
      <c r="F176" s="233" t="s">
        <v>2131</v>
      </c>
      <c r="G176" s="231"/>
      <c r="H176" s="234">
        <v>52.5</v>
      </c>
      <c r="I176" s="235"/>
      <c r="J176" s="231"/>
      <c r="K176" s="231"/>
      <c r="L176" s="236"/>
      <c r="M176" s="237"/>
      <c r="N176" s="238"/>
      <c r="O176" s="238"/>
      <c r="P176" s="238"/>
      <c r="Q176" s="238"/>
      <c r="R176" s="238"/>
      <c r="S176" s="238"/>
      <c r="T176" s="239"/>
      <c r="U176" s="10"/>
      <c r="V176" s="10"/>
      <c r="W176" s="10"/>
      <c r="X176" s="10"/>
      <c r="Y176" s="10"/>
      <c r="Z176" s="10"/>
      <c r="AA176" s="10"/>
      <c r="AB176" s="10"/>
      <c r="AC176" s="10"/>
      <c r="AD176" s="10"/>
      <c r="AE176" s="10"/>
      <c r="AT176" s="240" t="s">
        <v>203</v>
      </c>
      <c r="AU176" s="240" t="s">
        <v>76</v>
      </c>
      <c r="AV176" s="10" t="s">
        <v>85</v>
      </c>
      <c r="AW176" s="10" t="s">
        <v>32</v>
      </c>
      <c r="AX176" s="10" t="s">
        <v>76</v>
      </c>
      <c r="AY176" s="240" t="s">
        <v>197</v>
      </c>
    </row>
    <row r="177" s="11" customFormat="1">
      <c r="A177" s="11"/>
      <c r="B177" s="241"/>
      <c r="C177" s="242"/>
      <c r="D177" s="225" t="s">
        <v>203</v>
      </c>
      <c r="E177" s="243" t="s">
        <v>1</v>
      </c>
      <c r="F177" s="244" t="s">
        <v>206</v>
      </c>
      <c r="G177" s="242"/>
      <c r="H177" s="245">
        <v>247.5</v>
      </c>
      <c r="I177" s="246"/>
      <c r="J177" s="242"/>
      <c r="K177" s="242"/>
      <c r="L177" s="247"/>
      <c r="M177" s="248"/>
      <c r="N177" s="249"/>
      <c r="O177" s="249"/>
      <c r="P177" s="249"/>
      <c r="Q177" s="249"/>
      <c r="R177" s="249"/>
      <c r="S177" s="249"/>
      <c r="T177" s="250"/>
      <c r="U177" s="11"/>
      <c r="V177" s="11"/>
      <c r="W177" s="11"/>
      <c r="X177" s="11"/>
      <c r="Y177" s="11"/>
      <c r="Z177" s="11"/>
      <c r="AA177" s="11"/>
      <c r="AB177" s="11"/>
      <c r="AC177" s="11"/>
      <c r="AD177" s="11"/>
      <c r="AE177" s="11"/>
      <c r="AT177" s="251" t="s">
        <v>203</v>
      </c>
      <c r="AU177" s="251" t="s">
        <v>76</v>
      </c>
      <c r="AV177" s="11" t="s">
        <v>196</v>
      </c>
      <c r="AW177" s="11" t="s">
        <v>32</v>
      </c>
      <c r="AX177" s="11" t="s">
        <v>83</v>
      </c>
      <c r="AY177" s="251" t="s">
        <v>197</v>
      </c>
    </row>
    <row r="178" s="2" customFormat="1" ht="16.5" customHeight="1">
      <c r="A178" s="34"/>
      <c r="B178" s="35"/>
      <c r="C178" s="252" t="s">
        <v>292</v>
      </c>
      <c r="D178" s="252" t="s">
        <v>237</v>
      </c>
      <c r="E178" s="253" t="s">
        <v>454</v>
      </c>
      <c r="F178" s="254" t="s">
        <v>455</v>
      </c>
      <c r="G178" s="255" t="s">
        <v>307</v>
      </c>
      <c r="H178" s="256">
        <v>340.56</v>
      </c>
      <c r="I178" s="257"/>
      <c r="J178" s="258">
        <f>ROUND(I178*H178,2)</f>
        <v>0</v>
      </c>
      <c r="K178" s="259"/>
      <c r="L178" s="260"/>
      <c r="M178" s="261" t="s">
        <v>1</v>
      </c>
      <c r="N178" s="262" t="s">
        <v>41</v>
      </c>
      <c r="O178" s="87"/>
      <c r="P178" s="221">
        <f>O178*H178</f>
        <v>0</v>
      </c>
      <c r="Q178" s="221">
        <v>1</v>
      </c>
      <c r="R178" s="221">
        <f>Q178*H178</f>
        <v>340.56</v>
      </c>
      <c r="S178" s="221">
        <v>0</v>
      </c>
      <c r="T178" s="222">
        <f>S178*H178</f>
        <v>0</v>
      </c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R178" s="223" t="s">
        <v>561</v>
      </c>
      <c r="AT178" s="223" t="s">
        <v>237</v>
      </c>
      <c r="AU178" s="223" t="s">
        <v>76</v>
      </c>
      <c r="AY178" s="13" t="s">
        <v>197</v>
      </c>
      <c r="BE178" s="224">
        <f>IF(N178="základní",J178,0)</f>
        <v>0</v>
      </c>
      <c r="BF178" s="224">
        <f>IF(N178="snížená",J178,0)</f>
        <v>0</v>
      </c>
      <c r="BG178" s="224">
        <f>IF(N178="zákl. přenesená",J178,0)</f>
        <v>0</v>
      </c>
      <c r="BH178" s="224">
        <f>IF(N178="sníž. přenesená",J178,0)</f>
        <v>0</v>
      </c>
      <c r="BI178" s="224">
        <f>IF(N178="nulová",J178,0)</f>
        <v>0</v>
      </c>
      <c r="BJ178" s="13" t="s">
        <v>83</v>
      </c>
      <c r="BK178" s="224">
        <f>ROUND(I178*H178,2)</f>
        <v>0</v>
      </c>
      <c r="BL178" s="13" t="s">
        <v>561</v>
      </c>
      <c r="BM178" s="223" t="s">
        <v>2132</v>
      </c>
    </row>
    <row r="179" s="2" customFormat="1">
      <c r="A179" s="34"/>
      <c r="B179" s="35"/>
      <c r="C179" s="36"/>
      <c r="D179" s="225" t="s">
        <v>199</v>
      </c>
      <c r="E179" s="36"/>
      <c r="F179" s="226" t="s">
        <v>455</v>
      </c>
      <c r="G179" s="36"/>
      <c r="H179" s="36"/>
      <c r="I179" s="150"/>
      <c r="J179" s="36"/>
      <c r="K179" s="36"/>
      <c r="L179" s="40"/>
      <c r="M179" s="227"/>
      <c r="N179" s="228"/>
      <c r="O179" s="87"/>
      <c r="P179" s="87"/>
      <c r="Q179" s="87"/>
      <c r="R179" s="87"/>
      <c r="S179" s="87"/>
      <c r="T179" s="88"/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T179" s="13" t="s">
        <v>199</v>
      </c>
      <c r="AU179" s="13" t="s">
        <v>76</v>
      </c>
    </row>
    <row r="180" s="10" customFormat="1">
      <c r="A180" s="10"/>
      <c r="B180" s="230"/>
      <c r="C180" s="231"/>
      <c r="D180" s="225" t="s">
        <v>203</v>
      </c>
      <c r="E180" s="232" t="s">
        <v>1</v>
      </c>
      <c r="F180" s="233" t="s">
        <v>2133</v>
      </c>
      <c r="G180" s="231"/>
      <c r="H180" s="234">
        <v>340.56</v>
      </c>
      <c r="I180" s="235"/>
      <c r="J180" s="231"/>
      <c r="K180" s="231"/>
      <c r="L180" s="236"/>
      <c r="M180" s="237"/>
      <c r="N180" s="238"/>
      <c r="O180" s="238"/>
      <c r="P180" s="238"/>
      <c r="Q180" s="238"/>
      <c r="R180" s="238"/>
      <c r="S180" s="238"/>
      <c r="T180" s="239"/>
      <c r="U180" s="10"/>
      <c r="V180" s="10"/>
      <c r="W180" s="10"/>
      <c r="X180" s="10"/>
      <c r="Y180" s="10"/>
      <c r="Z180" s="10"/>
      <c r="AA180" s="10"/>
      <c r="AB180" s="10"/>
      <c r="AC180" s="10"/>
      <c r="AD180" s="10"/>
      <c r="AE180" s="10"/>
      <c r="AT180" s="240" t="s">
        <v>203</v>
      </c>
      <c r="AU180" s="240" t="s">
        <v>76</v>
      </c>
      <c r="AV180" s="10" t="s">
        <v>85</v>
      </c>
      <c r="AW180" s="10" t="s">
        <v>32</v>
      </c>
      <c r="AX180" s="10" t="s">
        <v>83</v>
      </c>
      <c r="AY180" s="240" t="s">
        <v>197</v>
      </c>
    </row>
    <row r="181" s="2" customFormat="1" ht="16.5" customHeight="1">
      <c r="A181" s="34"/>
      <c r="B181" s="35"/>
      <c r="C181" s="211" t="s">
        <v>297</v>
      </c>
      <c r="D181" s="211" t="s">
        <v>192</v>
      </c>
      <c r="E181" s="212" t="s">
        <v>920</v>
      </c>
      <c r="F181" s="213" t="s">
        <v>921</v>
      </c>
      <c r="G181" s="214" t="s">
        <v>429</v>
      </c>
      <c r="H181" s="215">
        <v>0.59999999999999998</v>
      </c>
      <c r="I181" s="216"/>
      <c r="J181" s="217">
        <f>ROUND(I181*H181,2)</f>
        <v>0</v>
      </c>
      <c r="K181" s="218"/>
      <c r="L181" s="40"/>
      <c r="M181" s="219" t="s">
        <v>1</v>
      </c>
      <c r="N181" s="220" t="s">
        <v>41</v>
      </c>
      <c r="O181" s="87"/>
      <c r="P181" s="221">
        <f>O181*H181</f>
        <v>0</v>
      </c>
      <c r="Q181" s="221">
        <v>0</v>
      </c>
      <c r="R181" s="221">
        <f>Q181*H181</f>
        <v>0</v>
      </c>
      <c r="S181" s="221">
        <v>0</v>
      </c>
      <c r="T181" s="222">
        <f>S181*H181</f>
        <v>0</v>
      </c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R181" s="223" t="s">
        <v>196</v>
      </c>
      <c r="AT181" s="223" t="s">
        <v>192</v>
      </c>
      <c r="AU181" s="223" t="s">
        <v>76</v>
      </c>
      <c r="AY181" s="13" t="s">
        <v>197</v>
      </c>
      <c r="BE181" s="224">
        <f>IF(N181="základní",J181,0)</f>
        <v>0</v>
      </c>
      <c r="BF181" s="224">
        <f>IF(N181="snížená",J181,0)</f>
        <v>0</v>
      </c>
      <c r="BG181" s="224">
        <f>IF(N181="zákl. přenesená",J181,0)</f>
        <v>0</v>
      </c>
      <c r="BH181" s="224">
        <f>IF(N181="sníž. přenesená",J181,0)</f>
        <v>0</v>
      </c>
      <c r="BI181" s="224">
        <f>IF(N181="nulová",J181,0)</f>
        <v>0</v>
      </c>
      <c r="BJ181" s="13" t="s">
        <v>83</v>
      </c>
      <c r="BK181" s="224">
        <f>ROUND(I181*H181,2)</f>
        <v>0</v>
      </c>
      <c r="BL181" s="13" t="s">
        <v>196</v>
      </c>
      <c r="BM181" s="223" t="s">
        <v>2134</v>
      </c>
    </row>
    <row r="182" s="2" customFormat="1">
      <c r="A182" s="34"/>
      <c r="B182" s="35"/>
      <c r="C182" s="36"/>
      <c r="D182" s="225" t="s">
        <v>199</v>
      </c>
      <c r="E182" s="36"/>
      <c r="F182" s="226" t="s">
        <v>923</v>
      </c>
      <c r="G182" s="36"/>
      <c r="H182" s="36"/>
      <c r="I182" s="150"/>
      <c r="J182" s="36"/>
      <c r="K182" s="36"/>
      <c r="L182" s="40"/>
      <c r="M182" s="227"/>
      <c r="N182" s="228"/>
      <c r="O182" s="87"/>
      <c r="P182" s="87"/>
      <c r="Q182" s="87"/>
      <c r="R182" s="87"/>
      <c r="S182" s="87"/>
      <c r="T182" s="88"/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T182" s="13" t="s">
        <v>199</v>
      </c>
      <c r="AU182" s="13" t="s">
        <v>76</v>
      </c>
    </row>
    <row r="183" s="2" customFormat="1">
      <c r="A183" s="34"/>
      <c r="B183" s="35"/>
      <c r="C183" s="36"/>
      <c r="D183" s="225" t="s">
        <v>340</v>
      </c>
      <c r="E183" s="36"/>
      <c r="F183" s="229" t="s">
        <v>432</v>
      </c>
      <c r="G183" s="36"/>
      <c r="H183" s="36"/>
      <c r="I183" s="150"/>
      <c r="J183" s="36"/>
      <c r="K183" s="36"/>
      <c r="L183" s="40"/>
      <c r="M183" s="227"/>
      <c r="N183" s="228"/>
      <c r="O183" s="87"/>
      <c r="P183" s="87"/>
      <c r="Q183" s="87"/>
      <c r="R183" s="87"/>
      <c r="S183" s="87"/>
      <c r="T183" s="88"/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T183" s="13" t="s">
        <v>340</v>
      </c>
      <c r="AU183" s="13" t="s">
        <v>76</v>
      </c>
    </row>
    <row r="184" s="10" customFormat="1">
      <c r="A184" s="10"/>
      <c r="B184" s="230"/>
      <c r="C184" s="231"/>
      <c r="D184" s="225" t="s">
        <v>203</v>
      </c>
      <c r="E184" s="232" t="s">
        <v>1</v>
      </c>
      <c r="F184" s="233" t="s">
        <v>2135</v>
      </c>
      <c r="G184" s="231"/>
      <c r="H184" s="234">
        <v>0.25</v>
      </c>
      <c r="I184" s="235"/>
      <c r="J184" s="231"/>
      <c r="K184" s="231"/>
      <c r="L184" s="236"/>
      <c r="M184" s="237"/>
      <c r="N184" s="238"/>
      <c r="O184" s="238"/>
      <c r="P184" s="238"/>
      <c r="Q184" s="238"/>
      <c r="R184" s="238"/>
      <c r="S184" s="238"/>
      <c r="T184" s="239"/>
      <c r="U184" s="10"/>
      <c r="V184" s="10"/>
      <c r="W184" s="10"/>
      <c r="X184" s="10"/>
      <c r="Y184" s="10"/>
      <c r="Z184" s="10"/>
      <c r="AA184" s="10"/>
      <c r="AB184" s="10"/>
      <c r="AC184" s="10"/>
      <c r="AD184" s="10"/>
      <c r="AE184" s="10"/>
      <c r="AT184" s="240" t="s">
        <v>203</v>
      </c>
      <c r="AU184" s="240" t="s">
        <v>76</v>
      </c>
      <c r="AV184" s="10" t="s">
        <v>85</v>
      </c>
      <c r="AW184" s="10" t="s">
        <v>32</v>
      </c>
      <c r="AX184" s="10" t="s">
        <v>76</v>
      </c>
      <c r="AY184" s="240" t="s">
        <v>197</v>
      </c>
    </row>
    <row r="185" s="10" customFormat="1">
      <c r="A185" s="10"/>
      <c r="B185" s="230"/>
      <c r="C185" s="231"/>
      <c r="D185" s="225" t="s">
        <v>203</v>
      </c>
      <c r="E185" s="232" t="s">
        <v>1</v>
      </c>
      <c r="F185" s="233" t="s">
        <v>2136</v>
      </c>
      <c r="G185" s="231"/>
      <c r="H185" s="234">
        <v>0.34999999999999998</v>
      </c>
      <c r="I185" s="235"/>
      <c r="J185" s="231"/>
      <c r="K185" s="231"/>
      <c r="L185" s="236"/>
      <c r="M185" s="237"/>
      <c r="N185" s="238"/>
      <c r="O185" s="238"/>
      <c r="P185" s="238"/>
      <c r="Q185" s="238"/>
      <c r="R185" s="238"/>
      <c r="S185" s="238"/>
      <c r="T185" s="239"/>
      <c r="U185" s="10"/>
      <c r="V185" s="10"/>
      <c r="W185" s="10"/>
      <c r="X185" s="10"/>
      <c r="Y185" s="10"/>
      <c r="Z185" s="10"/>
      <c r="AA185" s="10"/>
      <c r="AB185" s="10"/>
      <c r="AC185" s="10"/>
      <c r="AD185" s="10"/>
      <c r="AE185" s="10"/>
      <c r="AT185" s="240" t="s">
        <v>203</v>
      </c>
      <c r="AU185" s="240" t="s">
        <v>76</v>
      </c>
      <c r="AV185" s="10" t="s">
        <v>85</v>
      </c>
      <c r="AW185" s="10" t="s">
        <v>32</v>
      </c>
      <c r="AX185" s="10" t="s">
        <v>76</v>
      </c>
      <c r="AY185" s="240" t="s">
        <v>197</v>
      </c>
    </row>
    <row r="186" s="11" customFormat="1">
      <c r="A186" s="11"/>
      <c r="B186" s="241"/>
      <c r="C186" s="242"/>
      <c r="D186" s="225" t="s">
        <v>203</v>
      </c>
      <c r="E186" s="243" t="s">
        <v>1</v>
      </c>
      <c r="F186" s="244" t="s">
        <v>206</v>
      </c>
      <c r="G186" s="242"/>
      <c r="H186" s="245">
        <v>0.59999999999999998</v>
      </c>
      <c r="I186" s="246"/>
      <c r="J186" s="242"/>
      <c r="K186" s="242"/>
      <c r="L186" s="247"/>
      <c r="M186" s="248"/>
      <c r="N186" s="249"/>
      <c r="O186" s="249"/>
      <c r="P186" s="249"/>
      <c r="Q186" s="249"/>
      <c r="R186" s="249"/>
      <c r="S186" s="249"/>
      <c r="T186" s="250"/>
      <c r="U186" s="11"/>
      <c r="V186" s="11"/>
      <c r="W186" s="11"/>
      <c r="X186" s="11"/>
      <c r="Y186" s="11"/>
      <c r="Z186" s="11"/>
      <c r="AA186" s="11"/>
      <c r="AB186" s="11"/>
      <c r="AC186" s="11"/>
      <c r="AD186" s="11"/>
      <c r="AE186" s="11"/>
      <c r="AT186" s="251" t="s">
        <v>203</v>
      </c>
      <c r="AU186" s="251" t="s">
        <v>76</v>
      </c>
      <c r="AV186" s="11" t="s">
        <v>196</v>
      </c>
      <c r="AW186" s="11" t="s">
        <v>32</v>
      </c>
      <c r="AX186" s="11" t="s">
        <v>83</v>
      </c>
      <c r="AY186" s="251" t="s">
        <v>197</v>
      </c>
    </row>
    <row r="187" s="2" customFormat="1" ht="16.5" customHeight="1">
      <c r="A187" s="34"/>
      <c r="B187" s="35"/>
      <c r="C187" s="211" t="s">
        <v>304</v>
      </c>
      <c r="D187" s="211" t="s">
        <v>192</v>
      </c>
      <c r="E187" s="212" t="s">
        <v>287</v>
      </c>
      <c r="F187" s="213" t="s">
        <v>288</v>
      </c>
      <c r="G187" s="214" t="s">
        <v>209</v>
      </c>
      <c r="H187" s="215">
        <v>60</v>
      </c>
      <c r="I187" s="216"/>
      <c r="J187" s="217">
        <f>ROUND(I187*H187,2)</f>
        <v>0</v>
      </c>
      <c r="K187" s="218"/>
      <c r="L187" s="40"/>
      <c r="M187" s="219" t="s">
        <v>1</v>
      </c>
      <c r="N187" s="220" t="s">
        <v>41</v>
      </c>
      <c r="O187" s="87"/>
      <c r="P187" s="221">
        <f>O187*H187</f>
        <v>0</v>
      </c>
      <c r="Q187" s="221">
        <v>0</v>
      </c>
      <c r="R187" s="221">
        <f>Q187*H187</f>
        <v>0</v>
      </c>
      <c r="S187" s="221">
        <v>0</v>
      </c>
      <c r="T187" s="222">
        <f>S187*H187</f>
        <v>0</v>
      </c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R187" s="223" t="s">
        <v>196</v>
      </c>
      <c r="AT187" s="223" t="s">
        <v>192</v>
      </c>
      <c r="AU187" s="223" t="s">
        <v>76</v>
      </c>
      <c r="AY187" s="13" t="s">
        <v>197</v>
      </c>
      <c r="BE187" s="224">
        <f>IF(N187="základní",J187,0)</f>
        <v>0</v>
      </c>
      <c r="BF187" s="224">
        <f>IF(N187="snížená",J187,0)</f>
        <v>0</v>
      </c>
      <c r="BG187" s="224">
        <f>IF(N187="zákl. přenesená",J187,0)</f>
        <v>0</v>
      </c>
      <c r="BH187" s="224">
        <f>IF(N187="sníž. přenesená",J187,0)</f>
        <v>0</v>
      </c>
      <c r="BI187" s="224">
        <f>IF(N187="nulová",J187,0)</f>
        <v>0</v>
      </c>
      <c r="BJ187" s="13" t="s">
        <v>83</v>
      </c>
      <c r="BK187" s="224">
        <f>ROUND(I187*H187,2)</f>
        <v>0</v>
      </c>
      <c r="BL187" s="13" t="s">
        <v>196</v>
      </c>
      <c r="BM187" s="223" t="s">
        <v>2137</v>
      </c>
    </row>
    <row r="188" s="2" customFormat="1">
      <c r="A188" s="34"/>
      <c r="B188" s="35"/>
      <c r="C188" s="36"/>
      <c r="D188" s="225" t="s">
        <v>199</v>
      </c>
      <c r="E188" s="36"/>
      <c r="F188" s="226" t="s">
        <v>290</v>
      </c>
      <c r="G188" s="36"/>
      <c r="H188" s="36"/>
      <c r="I188" s="150"/>
      <c r="J188" s="36"/>
      <c r="K188" s="36"/>
      <c r="L188" s="40"/>
      <c r="M188" s="227"/>
      <c r="N188" s="228"/>
      <c r="O188" s="87"/>
      <c r="P188" s="87"/>
      <c r="Q188" s="87"/>
      <c r="R188" s="87"/>
      <c r="S188" s="87"/>
      <c r="T188" s="88"/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T188" s="13" t="s">
        <v>199</v>
      </c>
      <c r="AU188" s="13" t="s">
        <v>76</v>
      </c>
    </row>
    <row r="189" s="2" customFormat="1">
      <c r="A189" s="34"/>
      <c r="B189" s="35"/>
      <c r="C189" s="36"/>
      <c r="D189" s="225" t="s">
        <v>340</v>
      </c>
      <c r="E189" s="36"/>
      <c r="F189" s="229" t="s">
        <v>753</v>
      </c>
      <c r="G189" s="36"/>
      <c r="H189" s="36"/>
      <c r="I189" s="150"/>
      <c r="J189" s="36"/>
      <c r="K189" s="36"/>
      <c r="L189" s="40"/>
      <c r="M189" s="227"/>
      <c r="N189" s="228"/>
      <c r="O189" s="87"/>
      <c r="P189" s="87"/>
      <c r="Q189" s="87"/>
      <c r="R189" s="87"/>
      <c r="S189" s="87"/>
      <c r="T189" s="88"/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T189" s="13" t="s">
        <v>340</v>
      </c>
      <c r="AU189" s="13" t="s">
        <v>76</v>
      </c>
    </row>
    <row r="190" s="2" customFormat="1" ht="16.5" customHeight="1">
      <c r="A190" s="34"/>
      <c r="B190" s="35"/>
      <c r="C190" s="211" t="s">
        <v>7</v>
      </c>
      <c r="D190" s="211" t="s">
        <v>192</v>
      </c>
      <c r="E190" s="212" t="s">
        <v>359</v>
      </c>
      <c r="F190" s="213" t="s">
        <v>360</v>
      </c>
      <c r="G190" s="214" t="s">
        <v>361</v>
      </c>
      <c r="H190" s="215">
        <v>22</v>
      </c>
      <c r="I190" s="216"/>
      <c r="J190" s="217">
        <f>ROUND(I190*H190,2)</f>
        <v>0</v>
      </c>
      <c r="K190" s="218"/>
      <c r="L190" s="40"/>
      <c r="M190" s="219" t="s">
        <v>1</v>
      </c>
      <c r="N190" s="220" t="s">
        <v>41</v>
      </c>
      <c r="O190" s="87"/>
      <c r="P190" s="221">
        <f>O190*H190</f>
        <v>0</v>
      </c>
      <c r="Q190" s="221">
        <v>0</v>
      </c>
      <c r="R190" s="221">
        <f>Q190*H190</f>
        <v>0</v>
      </c>
      <c r="S190" s="221">
        <v>0</v>
      </c>
      <c r="T190" s="222">
        <f>S190*H190</f>
        <v>0</v>
      </c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R190" s="223" t="s">
        <v>196</v>
      </c>
      <c r="AT190" s="223" t="s">
        <v>192</v>
      </c>
      <c r="AU190" s="223" t="s">
        <v>76</v>
      </c>
      <c r="AY190" s="13" t="s">
        <v>197</v>
      </c>
      <c r="BE190" s="224">
        <f>IF(N190="základní",J190,0)</f>
        <v>0</v>
      </c>
      <c r="BF190" s="224">
        <f>IF(N190="snížená",J190,0)</f>
        <v>0</v>
      </c>
      <c r="BG190" s="224">
        <f>IF(N190="zákl. přenesená",J190,0)</f>
        <v>0</v>
      </c>
      <c r="BH190" s="224">
        <f>IF(N190="sníž. přenesená",J190,0)</f>
        <v>0</v>
      </c>
      <c r="BI190" s="224">
        <f>IF(N190="nulová",J190,0)</f>
        <v>0</v>
      </c>
      <c r="BJ190" s="13" t="s">
        <v>83</v>
      </c>
      <c r="BK190" s="224">
        <f>ROUND(I190*H190,2)</f>
        <v>0</v>
      </c>
      <c r="BL190" s="13" t="s">
        <v>196</v>
      </c>
      <c r="BM190" s="223" t="s">
        <v>2138</v>
      </c>
    </row>
    <row r="191" s="2" customFormat="1">
      <c r="A191" s="34"/>
      <c r="B191" s="35"/>
      <c r="C191" s="36"/>
      <c r="D191" s="225" t="s">
        <v>199</v>
      </c>
      <c r="E191" s="36"/>
      <c r="F191" s="226" t="s">
        <v>363</v>
      </c>
      <c r="G191" s="36"/>
      <c r="H191" s="36"/>
      <c r="I191" s="150"/>
      <c r="J191" s="36"/>
      <c r="K191" s="36"/>
      <c r="L191" s="40"/>
      <c r="M191" s="227"/>
      <c r="N191" s="228"/>
      <c r="O191" s="87"/>
      <c r="P191" s="87"/>
      <c r="Q191" s="87"/>
      <c r="R191" s="87"/>
      <c r="S191" s="87"/>
      <c r="T191" s="88"/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T191" s="13" t="s">
        <v>199</v>
      </c>
      <c r="AU191" s="13" t="s">
        <v>76</v>
      </c>
    </row>
    <row r="192" s="2" customFormat="1">
      <c r="A192" s="34"/>
      <c r="B192" s="35"/>
      <c r="C192" s="36"/>
      <c r="D192" s="225" t="s">
        <v>340</v>
      </c>
      <c r="E192" s="36"/>
      <c r="F192" s="229" t="s">
        <v>822</v>
      </c>
      <c r="G192" s="36"/>
      <c r="H192" s="36"/>
      <c r="I192" s="150"/>
      <c r="J192" s="36"/>
      <c r="K192" s="36"/>
      <c r="L192" s="40"/>
      <c r="M192" s="227"/>
      <c r="N192" s="228"/>
      <c r="O192" s="87"/>
      <c r="P192" s="87"/>
      <c r="Q192" s="87"/>
      <c r="R192" s="87"/>
      <c r="S192" s="87"/>
      <c r="T192" s="88"/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T192" s="13" t="s">
        <v>340</v>
      </c>
      <c r="AU192" s="13" t="s">
        <v>76</v>
      </c>
    </row>
    <row r="193" s="2" customFormat="1" ht="16.5" customHeight="1">
      <c r="A193" s="34"/>
      <c r="B193" s="35"/>
      <c r="C193" s="211" t="s">
        <v>316</v>
      </c>
      <c r="D193" s="211" t="s">
        <v>192</v>
      </c>
      <c r="E193" s="212" t="s">
        <v>1018</v>
      </c>
      <c r="F193" s="213" t="s">
        <v>1019</v>
      </c>
      <c r="G193" s="214" t="s">
        <v>361</v>
      </c>
      <c r="H193" s="215">
        <v>2</v>
      </c>
      <c r="I193" s="216"/>
      <c r="J193" s="217">
        <f>ROUND(I193*H193,2)</f>
        <v>0</v>
      </c>
      <c r="K193" s="218"/>
      <c r="L193" s="40"/>
      <c r="M193" s="219" t="s">
        <v>1</v>
      </c>
      <c r="N193" s="220" t="s">
        <v>41</v>
      </c>
      <c r="O193" s="87"/>
      <c r="P193" s="221">
        <f>O193*H193</f>
        <v>0</v>
      </c>
      <c r="Q193" s="221">
        <v>0</v>
      </c>
      <c r="R193" s="221">
        <f>Q193*H193</f>
        <v>0</v>
      </c>
      <c r="S193" s="221">
        <v>0</v>
      </c>
      <c r="T193" s="222">
        <f>S193*H193</f>
        <v>0</v>
      </c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R193" s="223" t="s">
        <v>196</v>
      </c>
      <c r="AT193" s="223" t="s">
        <v>192</v>
      </c>
      <c r="AU193" s="223" t="s">
        <v>76</v>
      </c>
      <c r="AY193" s="13" t="s">
        <v>197</v>
      </c>
      <c r="BE193" s="224">
        <f>IF(N193="základní",J193,0)</f>
        <v>0</v>
      </c>
      <c r="BF193" s="224">
        <f>IF(N193="snížená",J193,0)</f>
        <v>0</v>
      </c>
      <c r="BG193" s="224">
        <f>IF(N193="zákl. přenesená",J193,0)</f>
        <v>0</v>
      </c>
      <c r="BH193" s="224">
        <f>IF(N193="sníž. přenesená",J193,0)</f>
        <v>0</v>
      </c>
      <c r="BI193" s="224">
        <f>IF(N193="nulová",J193,0)</f>
        <v>0</v>
      </c>
      <c r="BJ193" s="13" t="s">
        <v>83</v>
      </c>
      <c r="BK193" s="224">
        <f>ROUND(I193*H193,2)</f>
        <v>0</v>
      </c>
      <c r="BL193" s="13" t="s">
        <v>196</v>
      </c>
      <c r="BM193" s="223" t="s">
        <v>2139</v>
      </c>
    </row>
    <row r="194" s="2" customFormat="1">
      <c r="A194" s="34"/>
      <c r="B194" s="35"/>
      <c r="C194" s="36"/>
      <c r="D194" s="225" t="s">
        <v>199</v>
      </c>
      <c r="E194" s="36"/>
      <c r="F194" s="226" t="s">
        <v>1021</v>
      </c>
      <c r="G194" s="36"/>
      <c r="H194" s="36"/>
      <c r="I194" s="150"/>
      <c r="J194" s="36"/>
      <c r="K194" s="36"/>
      <c r="L194" s="40"/>
      <c r="M194" s="227"/>
      <c r="N194" s="228"/>
      <c r="O194" s="87"/>
      <c r="P194" s="87"/>
      <c r="Q194" s="87"/>
      <c r="R194" s="87"/>
      <c r="S194" s="87"/>
      <c r="T194" s="88"/>
      <c r="U194" s="34"/>
      <c r="V194" s="34"/>
      <c r="W194" s="34"/>
      <c r="X194" s="34"/>
      <c r="Y194" s="34"/>
      <c r="Z194" s="34"/>
      <c r="AA194" s="34"/>
      <c r="AB194" s="34"/>
      <c r="AC194" s="34"/>
      <c r="AD194" s="34"/>
      <c r="AE194" s="34"/>
      <c r="AT194" s="13" t="s">
        <v>199</v>
      </c>
      <c r="AU194" s="13" t="s">
        <v>76</v>
      </c>
    </row>
    <row r="195" s="2" customFormat="1">
      <c r="A195" s="34"/>
      <c r="B195" s="35"/>
      <c r="C195" s="36"/>
      <c r="D195" s="225" t="s">
        <v>340</v>
      </c>
      <c r="E195" s="36"/>
      <c r="F195" s="229" t="s">
        <v>1022</v>
      </c>
      <c r="G195" s="36"/>
      <c r="H195" s="36"/>
      <c r="I195" s="150"/>
      <c r="J195" s="36"/>
      <c r="K195" s="36"/>
      <c r="L195" s="40"/>
      <c r="M195" s="227"/>
      <c r="N195" s="228"/>
      <c r="O195" s="87"/>
      <c r="P195" s="87"/>
      <c r="Q195" s="87"/>
      <c r="R195" s="87"/>
      <c r="S195" s="87"/>
      <c r="T195" s="88"/>
      <c r="U195" s="34"/>
      <c r="V195" s="34"/>
      <c r="W195" s="34"/>
      <c r="X195" s="34"/>
      <c r="Y195" s="34"/>
      <c r="Z195" s="34"/>
      <c r="AA195" s="34"/>
      <c r="AB195" s="34"/>
      <c r="AC195" s="34"/>
      <c r="AD195" s="34"/>
      <c r="AE195" s="34"/>
      <c r="AT195" s="13" t="s">
        <v>340</v>
      </c>
      <c r="AU195" s="13" t="s">
        <v>76</v>
      </c>
    </row>
    <row r="196" s="2" customFormat="1" ht="16.5" customHeight="1">
      <c r="A196" s="34"/>
      <c r="B196" s="35"/>
      <c r="C196" s="211" t="s">
        <v>323</v>
      </c>
      <c r="D196" s="211" t="s">
        <v>192</v>
      </c>
      <c r="E196" s="212" t="s">
        <v>2140</v>
      </c>
      <c r="F196" s="213" t="s">
        <v>2141</v>
      </c>
      <c r="G196" s="214" t="s">
        <v>195</v>
      </c>
      <c r="H196" s="215">
        <v>500</v>
      </c>
      <c r="I196" s="216"/>
      <c r="J196" s="217">
        <f>ROUND(I196*H196,2)</f>
        <v>0</v>
      </c>
      <c r="K196" s="218"/>
      <c r="L196" s="40"/>
      <c r="M196" s="219" t="s">
        <v>1</v>
      </c>
      <c r="N196" s="220" t="s">
        <v>41</v>
      </c>
      <c r="O196" s="87"/>
      <c r="P196" s="221">
        <f>O196*H196</f>
        <v>0</v>
      </c>
      <c r="Q196" s="221">
        <v>0</v>
      </c>
      <c r="R196" s="221">
        <f>Q196*H196</f>
        <v>0</v>
      </c>
      <c r="S196" s="221">
        <v>0</v>
      </c>
      <c r="T196" s="222">
        <f>S196*H196</f>
        <v>0</v>
      </c>
      <c r="U196" s="34"/>
      <c r="V196" s="34"/>
      <c r="W196" s="34"/>
      <c r="X196" s="34"/>
      <c r="Y196" s="34"/>
      <c r="Z196" s="34"/>
      <c r="AA196" s="34"/>
      <c r="AB196" s="34"/>
      <c r="AC196" s="34"/>
      <c r="AD196" s="34"/>
      <c r="AE196" s="34"/>
      <c r="AR196" s="223" t="s">
        <v>196</v>
      </c>
      <c r="AT196" s="223" t="s">
        <v>192</v>
      </c>
      <c r="AU196" s="223" t="s">
        <v>76</v>
      </c>
      <c r="AY196" s="13" t="s">
        <v>197</v>
      </c>
      <c r="BE196" s="224">
        <f>IF(N196="základní",J196,0)</f>
        <v>0</v>
      </c>
      <c r="BF196" s="224">
        <f>IF(N196="snížená",J196,0)</f>
        <v>0</v>
      </c>
      <c r="BG196" s="224">
        <f>IF(N196="zákl. přenesená",J196,0)</f>
        <v>0</v>
      </c>
      <c r="BH196" s="224">
        <f>IF(N196="sníž. přenesená",J196,0)</f>
        <v>0</v>
      </c>
      <c r="BI196" s="224">
        <f>IF(N196="nulová",J196,0)</f>
        <v>0</v>
      </c>
      <c r="BJ196" s="13" t="s">
        <v>83</v>
      </c>
      <c r="BK196" s="224">
        <f>ROUND(I196*H196,2)</f>
        <v>0</v>
      </c>
      <c r="BL196" s="13" t="s">
        <v>196</v>
      </c>
      <c r="BM196" s="223" t="s">
        <v>2142</v>
      </c>
    </row>
    <row r="197" s="2" customFormat="1">
      <c r="A197" s="34"/>
      <c r="B197" s="35"/>
      <c r="C197" s="36"/>
      <c r="D197" s="225" t="s">
        <v>199</v>
      </c>
      <c r="E197" s="36"/>
      <c r="F197" s="226" t="s">
        <v>2143</v>
      </c>
      <c r="G197" s="36"/>
      <c r="H197" s="36"/>
      <c r="I197" s="150"/>
      <c r="J197" s="36"/>
      <c r="K197" s="36"/>
      <c r="L197" s="40"/>
      <c r="M197" s="227"/>
      <c r="N197" s="228"/>
      <c r="O197" s="87"/>
      <c r="P197" s="87"/>
      <c r="Q197" s="87"/>
      <c r="R197" s="87"/>
      <c r="S197" s="87"/>
      <c r="T197" s="88"/>
      <c r="U197" s="34"/>
      <c r="V197" s="34"/>
      <c r="W197" s="34"/>
      <c r="X197" s="34"/>
      <c r="Y197" s="34"/>
      <c r="Z197" s="34"/>
      <c r="AA197" s="34"/>
      <c r="AB197" s="34"/>
      <c r="AC197" s="34"/>
      <c r="AD197" s="34"/>
      <c r="AE197" s="34"/>
      <c r="AT197" s="13" t="s">
        <v>199</v>
      </c>
      <c r="AU197" s="13" t="s">
        <v>76</v>
      </c>
    </row>
    <row r="198" s="2" customFormat="1">
      <c r="A198" s="34"/>
      <c r="B198" s="35"/>
      <c r="C198" s="36"/>
      <c r="D198" s="225" t="s">
        <v>340</v>
      </c>
      <c r="E198" s="36"/>
      <c r="F198" s="229" t="s">
        <v>385</v>
      </c>
      <c r="G198" s="36"/>
      <c r="H198" s="36"/>
      <c r="I198" s="150"/>
      <c r="J198" s="36"/>
      <c r="K198" s="36"/>
      <c r="L198" s="40"/>
      <c r="M198" s="227"/>
      <c r="N198" s="228"/>
      <c r="O198" s="87"/>
      <c r="P198" s="87"/>
      <c r="Q198" s="87"/>
      <c r="R198" s="87"/>
      <c r="S198" s="87"/>
      <c r="T198" s="88"/>
      <c r="U198" s="34"/>
      <c r="V198" s="34"/>
      <c r="W198" s="34"/>
      <c r="X198" s="34"/>
      <c r="Y198" s="34"/>
      <c r="Z198" s="34"/>
      <c r="AA198" s="34"/>
      <c r="AB198" s="34"/>
      <c r="AC198" s="34"/>
      <c r="AD198" s="34"/>
      <c r="AE198" s="34"/>
      <c r="AT198" s="13" t="s">
        <v>340</v>
      </c>
      <c r="AU198" s="13" t="s">
        <v>76</v>
      </c>
    </row>
    <row r="199" s="10" customFormat="1">
      <c r="A199" s="10"/>
      <c r="B199" s="230"/>
      <c r="C199" s="231"/>
      <c r="D199" s="225" t="s">
        <v>203</v>
      </c>
      <c r="E199" s="232" t="s">
        <v>1</v>
      </c>
      <c r="F199" s="233" t="s">
        <v>2144</v>
      </c>
      <c r="G199" s="231"/>
      <c r="H199" s="234">
        <v>500</v>
      </c>
      <c r="I199" s="235"/>
      <c r="J199" s="231"/>
      <c r="K199" s="231"/>
      <c r="L199" s="236"/>
      <c r="M199" s="237"/>
      <c r="N199" s="238"/>
      <c r="O199" s="238"/>
      <c r="P199" s="238"/>
      <c r="Q199" s="238"/>
      <c r="R199" s="238"/>
      <c r="S199" s="238"/>
      <c r="T199" s="239"/>
      <c r="U199" s="10"/>
      <c r="V199" s="10"/>
      <c r="W199" s="10"/>
      <c r="X199" s="10"/>
      <c r="Y199" s="10"/>
      <c r="Z199" s="10"/>
      <c r="AA199" s="10"/>
      <c r="AB199" s="10"/>
      <c r="AC199" s="10"/>
      <c r="AD199" s="10"/>
      <c r="AE199" s="10"/>
      <c r="AT199" s="240" t="s">
        <v>203</v>
      </c>
      <c r="AU199" s="240" t="s">
        <v>76</v>
      </c>
      <c r="AV199" s="10" t="s">
        <v>85</v>
      </c>
      <c r="AW199" s="10" t="s">
        <v>32</v>
      </c>
      <c r="AX199" s="10" t="s">
        <v>83</v>
      </c>
      <c r="AY199" s="240" t="s">
        <v>197</v>
      </c>
    </row>
    <row r="200" s="2" customFormat="1" ht="16.5" customHeight="1">
      <c r="A200" s="34"/>
      <c r="B200" s="35"/>
      <c r="C200" s="211" t="s">
        <v>330</v>
      </c>
      <c r="D200" s="211" t="s">
        <v>192</v>
      </c>
      <c r="E200" s="212" t="s">
        <v>2145</v>
      </c>
      <c r="F200" s="213" t="s">
        <v>2146</v>
      </c>
      <c r="G200" s="214" t="s">
        <v>195</v>
      </c>
      <c r="H200" s="215">
        <v>500</v>
      </c>
      <c r="I200" s="216"/>
      <c r="J200" s="217">
        <f>ROUND(I200*H200,2)</f>
        <v>0</v>
      </c>
      <c r="K200" s="218"/>
      <c r="L200" s="40"/>
      <c r="M200" s="219" t="s">
        <v>1</v>
      </c>
      <c r="N200" s="220" t="s">
        <v>41</v>
      </c>
      <c r="O200" s="87"/>
      <c r="P200" s="221">
        <f>O200*H200</f>
        <v>0</v>
      </c>
      <c r="Q200" s="221">
        <v>0</v>
      </c>
      <c r="R200" s="221">
        <f>Q200*H200</f>
        <v>0</v>
      </c>
      <c r="S200" s="221">
        <v>0</v>
      </c>
      <c r="T200" s="222">
        <f>S200*H200</f>
        <v>0</v>
      </c>
      <c r="U200" s="34"/>
      <c r="V200" s="34"/>
      <c r="W200" s="34"/>
      <c r="X200" s="34"/>
      <c r="Y200" s="34"/>
      <c r="Z200" s="34"/>
      <c r="AA200" s="34"/>
      <c r="AB200" s="34"/>
      <c r="AC200" s="34"/>
      <c r="AD200" s="34"/>
      <c r="AE200" s="34"/>
      <c r="AR200" s="223" t="s">
        <v>196</v>
      </c>
      <c r="AT200" s="223" t="s">
        <v>192</v>
      </c>
      <c r="AU200" s="223" t="s">
        <v>76</v>
      </c>
      <c r="AY200" s="13" t="s">
        <v>197</v>
      </c>
      <c r="BE200" s="224">
        <f>IF(N200="základní",J200,0)</f>
        <v>0</v>
      </c>
      <c r="BF200" s="224">
        <f>IF(N200="snížená",J200,0)</f>
        <v>0</v>
      </c>
      <c r="BG200" s="224">
        <f>IF(N200="zákl. přenesená",J200,0)</f>
        <v>0</v>
      </c>
      <c r="BH200" s="224">
        <f>IF(N200="sníž. přenesená",J200,0)</f>
        <v>0</v>
      </c>
      <c r="BI200" s="224">
        <f>IF(N200="nulová",J200,0)</f>
        <v>0</v>
      </c>
      <c r="BJ200" s="13" t="s">
        <v>83</v>
      </c>
      <c r="BK200" s="224">
        <f>ROUND(I200*H200,2)</f>
        <v>0</v>
      </c>
      <c r="BL200" s="13" t="s">
        <v>196</v>
      </c>
      <c r="BM200" s="223" t="s">
        <v>2147</v>
      </c>
    </row>
    <row r="201" s="2" customFormat="1">
      <c r="A201" s="34"/>
      <c r="B201" s="35"/>
      <c r="C201" s="36"/>
      <c r="D201" s="225" t="s">
        <v>199</v>
      </c>
      <c r="E201" s="36"/>
      <c r="F201" s="226" t="s">
        <v>2148</v>
      </c>
      <c r="G201" s="36"/>
      <c r="H201" s="36"/>
      <c r="I201" s="150"/>
      <c r="J201" s="36"/>
      <c r="K201" s="36"/>
      <c r="L201" s="40"/>
      <c r="M201" s="227"/>
      <c r="N201" s="228"/>
      <c r="O201" s="87"/>
      <c r="P201" s="87"/>
      <c r="Q201" s="87"/>
      <c r="R201" s="87"/>
      <c r="S201" s="87"/>
      <c r="T201" s="88"/>
      <c r="U201" s="34"/>
      <c r="V201" s="34"/>
      <c r="W201" s="34"/>
      <c r="X201" s="34"/>
      <c r="Y201" s="34"/>
      <c r="Z201" s="34"/>
      <c r="AA201" s="34"/>
      <c r="AB201" s="34"/>
      <c r="AC201" s="34"/>
      <c r="AD201" s="34"/>
      <c r="AE201" s="34"/>
      <c r="AT201" s="13" t="s">
        <v>199</v>
      </c>
      <c r="AU201" s="13" t="s">
        <v>76</v>
      </c>
    </row>
    <row r="202" s="2" customFormat="1">
      <c r="A202" s="34"/>
      <c r="B202" s="35"/>
      <c r="C202" s="36"/>
      <c r="D202" s="225" t="s">
        <v>340</v>
      </c>
      <c r="E202" s="36"/>
      <c r="F202" s="229" t="s">
        <v>385</v>
      </c>
      <c r="G202" s="36"/>
      <c r="H202" s="36"/>
      <c r="I202" s="150"/>
      <c r="J202" s="36"/>
      <c r="K202" s="36"/>
      <c r="L202" s="40"/>
      <c r="M202" s="227"/>
      <c r="N202" s="228"/>
      <c r="O202" s="87"/>
      <c r="P202" s="87"/>
      <c r="Q202" s="87"/>
      <c r="R202" s="87"/>
      <c r="S202" s="87"/>
      <c r="T202" s="88"/>
      <c r="U202" s="34"/>
      <c r="V202" s="34"/>
      <c r="W202" s="34"/>
      <c r="X202" s="34"/>
      <c r="Y202" s="34"/>
      <c r="Z202" s="34"/>
      <c r="AA202" s="34"/>
      <c r="AB202" s="34"/>
      <c r="AC202" s="34"/>
      <c r="AD202" s="34"/>
      <c r="AE202" s="34"/>
      <c r="AT202" s="13" t="s">
        <v>340</v>
      </c>
      <c r="AU202" s="13" t="s">
        <v>76</v>
      </c>
    </row>
    <row r="203" s="10" customFormat="1">
      <c r="A203" s="10"/>
      <c r="B203" s="230"/>
      <c r="C203" s="231"/>
      <c r="D203" s="225" t="s">
        <v>203</v>
      </c>
      <c r="E203" s="232" t="s">
        <v>1</v>
      </c>
      <c r="F203" s="233" t="s">
        <v>2149</v>
      </c>
      <c r="G203" s="231"/>
      <c r="H203" s="234">
        <v>500</v>
      </c>
      <c r="I203" s="235"/>
      <c r="J203" s="231"/>
      <c r="K203" s="231"/>
      <c r="L203" s="236"/>
      <c r="M203" s="237"/>
      <c r="N203" s="238"/>
      <c r="O203" s="238"/>
      <c r="P203" s="238"/>
      <c r="Q203" s="238"/>
      <c r="R203" s="238"/>
      <c r="S203" s="238"/>
      <c r="T203" s="239"/>
      <c r="U203" s="10"/>
      <c r="V203" s="10"/>
      <c r="W203" s="10"/>
      <c r="X203" s="10"/>
      <c r="Y203" s="10"/>
      <c r="Z203" s="10"/>
      <c r="AA203" s="10"/>
      <c r="AB203" s="10"/>
      <c r="AC203" s="10"/>
      <c r="AD203" s="10"/>
      <c r="AE203" s="10"/>
      <c r="AT203" s="240" t="s">
        <v>203</v>
      </c>
      <c r="AU203" s="240" t="s">
        <v>76</v>
      </c>
      <c r="AV203" s="10" t="s">
        <v>85</v>
      </c>
      <c r="AW203" s="10" t="s">
        <v>32</v>
      </c>
      <c r="AX203" s="10" t="s">
        <v>83</v>
      </c>
      <c r="AY203" s="240" t="s">
        <v>197</v>
      </c>
    </row>
    <row r="204" s="2" customFormat="1" ht="16.5" customHeight="1">
      <c r="A204" s="34"/>
      <c r="B204" s="35"/>
      <c r="C204" s="252" t="s">
        <v>335</v>
      </c>
      <c r="D204" s="252" t="s">
        <v>237</v>
      </c>
      <c r="E204" s="253" t="s">
        <v>244</v>
      </c>
      <c r="F204" s="254" t="s">
        <v>245</v>
      </c>
      <c r="G204" s="255" t="s">
        <v>209</v>
      </c>
      <c r="H204" s="256">
        <v>608</v>
      </c>
      <c r="I204" s="257"/>
      <c r="J204" s="258">
        <f>ROUND(I204*H204,2)</f>
        <v>0</v>
      </c>
      <c r="K204" s="259"/>
      <c r="L204" s="260"/>
      <c r="M204" s="261" t="s">
        <v>1</v>
      </c>
      <c r="N204" s="262" t="s">
        <v>41</v>
      </c>
      <c r="O204" s="87"/>
      <c r="P204" s="221">
        <f>O204*H204</f>
        <v>0</v>
      </c>
      <c r="Q204" s="221">
        <v>0.00018000000000000001</v>
      </c>
      <c r="R204" s="221">
        <f>Q204*H204</f>
        <v>0.10944000000000001</v>
      </c>
      <c r="S204" s="221">
        <v>0</v>
      </c>
      <c r="T204" s="222">
        <f>S204*H204</f>
        <v>0</v>
      </c>
      <c r="U204" s="34"/>
      <c r="V204" s="34"/>
      <c r="W204" s="34"/>
      <c r="X204" s="34"/>
      <c r="Y204" s="34"/>
      <c r="Z204" s="34"/>
      <c r="AA204" s="34"/>
      <c r="AB204" s="34"/>
      <c r="AC204" s="34"/>
      <c r="AD204" s="34"/>
      <c r="AE204" s="34"/>
      <c r="AR204" s="223" t="s">
        <v>561</v>
      </c>
      <c r="AT204" s="223" t="s">
        <v>237</v>
      </c>
      <c r="AU204" s="223" t="s">
        <v>76</v>
      </c>
      <c r="AY204" s="13" t="s">
        <v>197</v>
      </c>
      <c r="BE204" s="224">
        <f>IF(N204="základní",J204,0)</f>
        <v>0</v>
      </c>
      <c r="BF204" s="224">
        <f>IF(N204="snížená",J204,0)</f>
        <v>0</v>
      </c>
      <c r="BG204" s="224">
        <f>IF(N204="zákl. přenesená",J204,0)</f>
        <v>0</v>
      </c>
      <c r="BH204" s="224">
        <f>IF(N204="sníž. přenesená",J204,0)</f>
        <v>0</v>
      </c>
      <c r="BI204" s="224">
        <f>IF(N204="nulová",J204,0)</f>
        <v>0</v>
      </c>
      <c r="BJ204" s="13" t="s">
        <v>83</v>
      </c>
      <c r="BK204" s="224">
        <f>ROUND(I204*H204,2)</f>
        <v>0</v>
      </c>
      <c r="BL204" s="13" t="s">
        <v>561</v>
      </c>
      <c r="BM204" s="223" t="s">
        <v>2150</v>
      </c>
    </row>
    <row r="205" s="2" customFormat="1">
      <c r="A205" s="34"/>
      <c r="B205" s="35"/>
      <c r="C205" s="36"/>
      <c r="D205" s="225" t="s">
        <v>199</v>
      </c>
      <c r="E205" s="36"/>
      <c r="F205" s="226" t="s">
        <v>245</v>
      </c>
      <c r="G205" s="36"/>
      <c r="H205" s="36"/>
      <c r="I205" s="150"/>
      <c r="J205" s="36"/>
      <c r="K205" s="36"/>
      <c r="L205" s="40"/>
      <c r="M205" s="227"/>
      <c r="N205" s="228"/>
      <c r="O205" s="87"/>
      <c r="P205" s="87"/>
      <c r="Q205" s="87"/>
      <c r="R205" s="87"/>
      <c r="S205" s="87"/>
      <c r="T205" s="88"/>
      <c r="U205" s="34"/>
      <c r="V205" s="34"/>
      <c r="W205" s="34"/>
      <c r="X205" s="34"/>
      <c r="Y205" s="34"/>
      <c r="Z205" s="34"/>
      <c r="AA205" s="34"/>
      <c r="AB205" s="34"/>
      <c r="AC205" s="34"/>
      <c r="AD205" s="34"/>
      <c r="AE205" s="34"/>
      <c r="AT205" s="13" t="s">
        <v>199</v>
      </c>
      <c r="AU205" s="13" t="s">
        <v>76</v>
      </c>
    </row>
    <row r="206" s="10" customFormat="1">
      <c r="A206" s="10"/>
      <c r="B206" s="230"/>
      <c r="C206" s="231"/>
      <c r="D206" s="225" t="s">
        <v>203</v>
      </c>
      <c r="E206" s="232" t="s">
        <v>1</v>
      </c>
      <c r="F206" s="233" t="s">
        <v>2151</v>
      </c>
      <c r="G206" s="231"/>
      <c r="H206" s="234">
        <v>608</v>
      </c>
      <c r="I206" s="235"/>
      <c r="J206" s="231"/>
      <c r="K206" s="231"/>
      <c r="L206" s="236"/>
      <c r="M206" s="237"/>
      <c r="N206" s="238"/>
      <c r="O206" s="238"/>
      <c r="P206" s="238"/>
      <c r="Q206" s="238"/>
      <c r="R206" s="238"/>
      <c r="S206" s="238"/>
      <c r="T206" s="239"/>
      <c r="U206" s="10"/>
      <c r="V206" s="10"/>
      <c r="W206" s="10"/>
      <c r="X206" s="10"/>
      <c r="Y206" s="10"/>
      <c r="Z206" s="10"/>
      <c r="AA206" s="10"/>
      <c r="AB206" s="10"/>
      <c r="AC206" s="10"/>
      <c r="AD206" s="10"/>
      <c r="AE206" s="10"/>
      <c r="AT206" s="240" t="s">
        <v>203</v>
      </c>
      <c r="AU206" s="240" t="s">
        <v>76</v>
      </c>
      <c r="AV206" s="10" t="s">
        <v>85</v>
      </c>
      <c r="AW206" s="10" t="s">
        <v>32</v>
      </c>
      <c r="AX206" s="10" t="s">
        <v>83</v>
      </c>
      <c r="AY206" s="240" t="s">
        <v>197</v>
      </c>
    </row>
    <row r="207" s="2" customFormat="1" ht="16.5" customHeight="1">
      <c r="A207" s="34"/>
      <c r="B207" s="35"/>
      <c r="C207" s="252" t="s">
        <v>342</v>
      </c>
      <c r="D207" s="252" t="s">
        <v>237</v>
      </c>
      <c r="E207" s="253" t="s">
        <v>238</v>
      </c>
      <c r="F207" s="254" t="s">
        <v>239</v>
      </c>
      <c r="G207" s="255" t="s">
        <v>209</v>
      </c>
      <c r="H207" s="256">
        <v>1216</v>
      </c>
      <c r="I207" s="257"/>
      <c r="J207" s="258">
        <f>ROUND(I207*H207,2)</f>
        <v>0</v>
      </c>
      <c r="K207" s="259"/>
      <c r="L207" s="260"/>
      <c r="M207" s="261" t="s">
        <v>1</v>
      </c>
      <c r="N207" s="262" t="s">
        <v>41</v>
      </c>
      <c r="O207" s="87"/>
      <c r="P207" s="221">
        <f>O207*H207</f>
        <v>0</v>
      </c>
      <c r="Q207" s="221">
        <v>0.00123</v>
      </c>
      <c r="R207" s="221">
        <f>Q207*H207</f>
        <v>1.4956799999999999</v>
      </c>
      <c r="S207" s="221">
        <v>0</v>
      </c>
      <c r="T207" s="222">
        <f>S207*H207</f>
        <v>0</v>
      </c>
      <c r="U207" s="34"/>
      <c r="V207" s="34"/>
      <c r="W207" s="34"/>
      <c r="X207" s="34"/>
      <c r="Y207" s="34"/>
      <c r="Z207" s="34"/>
      <c r="AA207" s="34"/>
      <c r="AB207" s="34"/>
      <c r="AC207" s="34"/>
      <c r="AD207" s="34"/>
      <c r="AE207" s="34"/>
      <c r="AR207" s="223" t="s">
        <v>561</v>
      </c>
      <c r="AT207" s="223" t="s">
        <v>237</v>
      </c>
      <c r="AU207" s="223" t="s">
        <v>76</v>
      </c>
      <c r="AY207" s="13" t="s">
        <v>197</v>
      </c>
      <c r="BE207" s="224">
        <f>IF(N207="základní",J207,0)</f>
        <v>0</v>
      </c>
      <c r="BF207" s="224">
        <f>IF(N207="snížená",J207,0)</f>
        <v>0</v>
      </c>
      <c r="BG207" s="224">
        <f>IF(N207="zákl. přenesená",J207,0)</f>
        <v>0</v>
      </c>
      <c r="BH207" s="224">
        <f>IF(N207="sníž. přenesená",J207,0)</f>
        <v>0</v>
      </c>
      <c r="BI207" s="224">
        <f>IF(N207="nulová",J207,0)</f>
        <v>0</v>
      </c>
      <c r="BJ207" s="13" t="s">
        <v>83</v>
      </c>
      <c r="BK207" s="224">
        <f>ROUND(I207*H207,2)</f>
        <v>0</v>
      </c>
      <c r="BL207" s="13" t="s">
        <v>561</v>
      </c>
      <c r="BM207" s="223" t="s">
        <v>2152</v>
      </c>
    </row>
    <row r="208" s="2" customFormat="1">
      <c r="A208" s="34"/>
      <c r="B208" s="35"/>
      <c r="C208" s="36"/>
      <c r="D208" s="225" t="s">
        <v>199</v>
      </c>
      <c r="E208" s="36"/>
      <c r="F208" s="226" t="s">
        <v>239</v>
      </c>
      <c r="G208" s="36"/>
      <c r="H208" s="36"/>
      <c r="I208" s="150"/>
      <c r="J208" s="36"/>
      <c r="K208" s="36"/>
      <c r="L208" s="40"/>
      <c r="M208" s="227"/>
      <c r="N208" s="228"/>
      <c r="O208" s="87"/>
      <c r="P208" s="87"/>
      <c r="Q208" s="87"/>
      <c r="R208" s="87"/>
      <c r="S208" s="87"/>
      <c r="T208" s="88"/>
      <c r="U208" s="34"/>
      <c r="V208" s="34"/>
      <c r="W208" s="34"/>
      <c r="X208" s="34"/>
      <c r="Y208" s="34"/>
      <c r="Z208" s="34"/>
      <c r="AA208" s="34"/>
      <c r="AB208" s="34"/>
      <c r="AC208" s="34"/>
      <c r="AD208" s="34"/>
      <c r="AE208" s="34"/>
      <c r="AT208" s="13" t="s">
        <v>199</v>
      </c>
      <c r="AU208" s="13" t="s">
        <v>76</v>
      </c>
    </row>
    <row r="209" s="10" customFormat="1">
      <c r="A209" s="10"/>
      <c r="B209" s="230"/>
      <c r="C209" s="231"/>
      <c r="D209" s="225" t="s">
        <v>203</v>
      </c>
      <c r="E209" s="232" t="s">
        <v>1</v>
      </c>
      <c r="F209" s="233" t="s">
        <v>2153</v>
      </c>
      <c r="G209" s="231"/>
      <c r="H209" s="234">
        <v>1216</v>
      </c>
      <c r="I209" s="235"/>
      <c r="J209" s="231"/>
      <c r="K209" s="231"/>
      <c r="L209" s="236"/>
      <c r="M209" s="237"/>
      <c r="N209" s="238"/>
      <c r="O209" s="238"/>
      <c r="P209" s="238"/>
      <c r="Q209" s="238"/>
      <c r="R209" s="238"/>
      <c r="S209" s="238"/>
      <c r="T209" s="239"/>
      <c r="U209" s="10"/>
      <c r="V209" s="10"/>
      <c r="W209" s="10"/>
      <c r="X209" s="10"/>
      <c r="Y209" s="10"/>
      <c r="Z209" s="10"/>
      <c r="AA209" s="10"/>
      <c r="AB209" s="10"/>
      <c r="AC209" s="10"/>
      <c r="AD209" s="10"/>
      <c r="AE209" s="10"/>
      <c r="AT209" s="240" t="s">
        <v>203</v>
      </c>
      <c r="AU209" s="240" t="s">
        <v>76</v>
      </c>
      <c r="AV209" s="10" t="s">
        <v>85</v>
      </c>
      <c r="AW209" s="10" t="s">
        <v>32</v>
      </c>
      <c r="AX209" s="10" t="s">
        <v>83</v>
      </c>
      <c r="AY209" s="240" t="s">
        <v>197</v>
      </c>
    </row>
    <row r="210" s="2" customFormat="1" ht="16.5" customHeight="1">
      <c r="A210" s="34"/>
      <c r="B210" s="35"/>
      <c r="C210" s="211" t="s">
        <v>348</v>
      </c>
      <c r="D210" s="211" t="s">
        <v>192</v>
      </c>
      <c r="E210" s="212" t="s">
        <v>1064</v>
      </c>
      <c r="F210" s="213" t="s">
        <v>1065</v>
      </c>
      <c r="G210" s="214" t="s">
        <v>195</v>
      </c>
      <c r="H210" s="215">
        <v>179</v>
      </c>
      <c r="I210" s="216"/>
      <c r="J210" s="217">
        <f>ROUND(I210*H210,2)</f>
        <v>0</v>
      </c>
      <c r="K210" s="218"/>
      <c r="L210" s="40"/>
      <c r="M210" s="219" t="s">
        <v>1</v>
      </c>
      <c r="N210" s="220" t="s">
        <v>41</v>
      </c>
      <c r="O210" s="87"/>
      <c r="P210" s="221">
        <f>O210*H210</f>
        <v>0</v>
      </c>
      <c r="Q210" s="221">
        <v>0</v>
      </c>
      <c r="R210" s="221">
        <f>Q210*H210</f>
        <v>0</v>
      </c>
      <c r="S210" s="221">
        <v>0</v>
      </c>
      <c r="T210" s="222">
        <f>S210*H210</f>
        <v>0</v>
      </c>
      <c r="U210" s="34"/>
      <c r="V210" s="34"/>
      <c r="W210" s="34"/>
      <c r="X210" s="34"/>
      <c r="Y210" s="34"/>
      <c r="Z210" s="34"/>
      <c r="AA210" s="34"/>
      <c r="AB210" s="34"/>
      <c r="AC210" s="34"/>
      <c r="AD210" s="34"/>
      <c r="AE210" s="34"/>
      <c r="AR210" s="223" t="s">
        <v>196</v>
      </c>
      <c r="AT210" s="223" t="s">
        <v>192</v>
      </c>
      <c r="AU210" s="223" t="s">
        <v>76</v>
      </c>
      <c r="AY210" s="13" t="s">
        <v>197</v>
      </c>
      <c r="BE210" s="224">
        <f>IF(N210="základní",J210,0)</f>
        <v>0</v>
      </c>
      <c r="BF210" s="224">
        <f>IF(N210="snížená",J210,0)</f>
        <v>0</v>
      </c>
      <c r="BG210" s="224">
        <f>IF(N210="zákl. přenesená",J210,0)</f>
        <v>0</v>
      </c>
      <c r="BH210" s="224">
        <f>IF(N210="sníž. přenesená",J210,0)</f>
        <v>0</v>
      </c>
      <c r="BI210" s="224">
        <f>IF(N210="nulová",J210,0)</f>
        <v>0</v>
      </c>
      <c r="BJ210" s="13" t="s">
        <v>83</v>
      </c>
      <c r="BK210" s="224">
        <f>ROUND(I210*H210,2)</f>
        <v>0</v>
      </c>
      <c r="BL210" s="13" t="s">
        <v>196</v>
      </c>
      <c r="BM210" s="223" t="s">
        <v>2154</v>
      </c>
    </row>
    <row r="211" s="2" customFormat="1">
      <c r="A211" s="34"/>
      <c r="B211" s="35"/>
      <c r="C211" s="36"/>
      <c r="D211" s="225" t="s">
        <v>199</v>
      </c>
      <c r="E211" s="36"/>
      <c r="F211" s="226" t="s">
        <v>1067</v>
      </c>
      <c r="G211" s="36"/>
      <c r="H211" s="36"/>
      <c r="I211" s="150"/>
      <c r="J211" s="36"/>
      <c r="K211" s="36"/>
      <c r="L211" s="40"/>
      <c r="M211" s="227"/>
      <c r="N211" s="228"/>
      <c r="O211" s="87"/>
      <c r="P211" s="87"/>
      <c r="Q211" s="87"/>
      <c r="R211" s="87"/>
      <c r="S211" s="87"/>
      <c r="T211" s="88"/>
      <c r="U211" s="34"/>
      <c r="V211" s="34"/>
      <c r="W211" s="34"/>
      <c r="X211" s="34"/>
      <c r="Y211" s="34"/>
      <c r="Z211" s="34"/>
      <c r="AA211" s="34"/>
      <c r="AB211" s="34"/>
      <c r="AC211" s="34"/>
      <c r="AD211" s="34"/>
      <c r="AE211" s="34"/>
      <c r="AT211" s="13" t="s">
        <v>199</v>
      </c>
      <c r="AU211" s="13" t="s">
        <v>76</v>
      </c>
    </row>
    <row r="212" s="2" customFormat="1">
      <c r="A212" s="34"/>
      <c r="B212" s="35"/>
      <c r="C212" s="36"/>
      <c r="D212" s="225" t="s">
        <v>340</v>
      </c>
      <c r="E212" s="36"/>
      <c r="F212" s="229" t="s">
        <v>1068</v>
      </c>
      <c r="G212" s="36"/>
      <c r="H212" s="36"/>
      <c r="I212" s="150"/>
      <c r="J212" s="36"/>
      <c r="K212" s="36"/>
      <c r="L212" s="40"/>
      <c r="M212" s="227"/>
      <c r="N212" s="228"/>
      <c r="O212" s="87"/>
      <c r="P212" s="87"/>
      <c r="Q212" s="87"/>
      <c r="R212" s="87"/>
      <c r="S212" s="87"/>
      <c r="T212" s="88"/>
      <c r="U212" s="34"/>
      <c r="V212" s="34"/>
      <c r="W212" s="34"/>
      <c r="X212" s="34"/>
      <c r="Y212" s="34"/>
      <c r="Z212" s="34"/>
      <c r="AA212" s="34"/>
      <c r="AB212" s="34"/>
      <c r="AC212" s="34"/>
      <c r="AD212" s="34"/>
      <c r="AE212" s="34"/>
      <c r="AT212" s="13" t="s">
        <v>340</v>
      </c>
      <c r="AU212" s="13" t="s">
        <v>76</v>
      </c>
    </row>
    <row r="213" s="2" customFormat="1" ht="16.5" customHeight="1">
      <c r="A213" s="34"/>
      <c r="B213" s="35"/>
      <c r="C213" s="252" t="s">
        <v>353</v>
      </c>
      <c r="D213" s="252" t="s">
        <v>237</v>
      </c>
      <c r="E213" s="253" t="s">
        <v>1069</v>
      </c>
      <c r="F213" s="254" t="s">
        <v>1070</v>
      </c>
      <c r="G213" s="255" t="s">
        <v>307</v>
      </c>
      <c r="H213" s="256">
        <v>66.840000000000003</v>
      </c>
      <c r="I213" s="257"/>
      <c r="J213" s="258">
        <f>ROUND(I213*H213,2)</f>
        <v>0</v>
      </c>
      <c r="K213" s="259"/>
      <c r="L213" s="260"/>
      <c r="M213" s="261" t="s">
        <v>1</v>
      </c>
      <c r="N213" s="262" t="s">
        <v>41</v>
      </c>
      <c r="O213" s="87"/>
      <c r="P213" s="221">
        <f>O213*H213</f>
        <v>0</v>
      </c>
      <c r="Q213" s="221">
        <v>1</v>
      </c>
      <c r="R213" s="221">
        <f>Q213*H213</f>
        <v>66.840000000000003</v>
      </c>
      <c r="S213" s="221">
        <v>0</v>
      </c>
      <c r="T213" s="222">
        <f>S213*H213</f>
        <v>0</v>
      </c>
      <c r="U213" s="34"/>
      <c r="V213" s="34"/>
      <c r="W213" s="34"/>
      <c r="X213" s="34"/>
      <c r="Y213" s="34"/>
      <c r="Z213" s="34"/>
      <c r="AA213" s="34"/>
      <c r="AB213" s="34"/>
      <c r="AC213" s="34"/>
      <c r="AD213" s="34"/>
      <c r="AE213" s="34"/>
      <c r="AR213" s="223" t="s">
        <v>243</v>
      </c>
      <c r="AT213" s="223" t="s">
        <v>237</v>
      </c>
      <c r="AU213" s="223" t="s">
        <v>76</v>
      </c>
      <c r="AY213" s="13" t="s">
        <v>197</v>
      </c>
      <c r="BE213" s="224">
        <f>IF(N213="základní",J213,0)</f>
        <v>0</v>
      </c>
      <c r="BF213" s="224">
        <f>IF(N213="snížená",J213,0)</f>
        <v>0</v>
      </c>
      <c r="BG213" s="224">
        <f>IF(N213="zákl. přenesená",J213,0)</f>
        <v>0</v>
      </c>
      <c r="BH213" s="224">
        <f>IF(N213="sníž. přenesená",J213,0)</f>
        <v>0</v>
      </c>
      <c r="BI213" s="224">
        <f>IF(N213="nulová",J213,0)</f>
        <v>0</v>
      </c>
      <c r="BJ213" s="13" t="s">
        <v>83</v>
      </c>
      <c r="BK213" s="224">
        <f>ROUND(I213*H213,2)</f>
        <v>0</v>
      </c>
      <c r="BL213" s="13" t="s">
        <v>196</v>
      </c>
      <c r="BM213" s="223" t="s">
        <v>2155</v>
      </c>
    </row>
    <row r="214" s="2" customFormat="1">
      <c r="A214" s="34"/>
      <c r="B214" s="35"/>
      <c r="C214" s="36"/>
      <c r="D214" s="225" t="s">
        <v>199</v>
      </c>
      <c r="E214" s="36"/>
      <c r="F214" s="226" t="s">
        <v>1070</v>
      </c>
      <c r="G214" s="36"/>
      <c r="H214" s="36"/>
      <c r="I214" s="150"/>
      <c r="J214" s="36"/>
      <c r="K214" s="36"/>
      <c r="L214" s="40"/>
      <c r="M214" s="227"/>
      <c r="N214" s="228"/>
      <c r="O214" s="87"/>
      <c r="P214" s="87"/>
      <c r="Q214" s="87"/>
      <c r="R214" s="87"/>
      <c r="S214" s="87"/>
      <c r="T214" s="88"/>
      <c r="U214" s="34"/>
      <c r="V214" s="34"/>
      <c r="W214" s="34"/>
      <c r="X214" s="34"/>
      <c r="Y214" s="34"/>
      <c r="Z214" s="34"/>
      <c r="AA214" s="34"/>
      <c r="AB214" s="34"/>
      <c r="AC214" s="34"/>
      <c r="AD214" s="34"/>
      <c r="AE214" s="34"/>
      <c r="AT214" s="13" t="s">
        <v>199</v>
      </c>
      <c r="AU214" s="13" t="s">
        <v>76</v>
      </c>
    </row>
    <row r="215" s="10" customFormat="1">
      <c r="A215" s="10"/>
      <c r="B215" s="230"/>
      <c r="C215" s="231"/>
      <c r="D215" s="225" t="s">
        <v>203</v>
      </c>
      <c r="E215" s="232" t="s">
        <v>1</v>
      </c>
      <c r="F215" s="233" t="s">
        <v>2156</v>
      </c>
      <c r="G215" s="231"/>
      <c r="H215" s="234">
        <v>2.3999999999999999</v>
      </c>
      <c r="I215" s="235"/>
      <c r="J215" s="231"/>
      <c r="K215" s="231"/>
      <c r="L215" s="236"/>
      <c r="M215" s="237"/>
      <c r="N215" s="238"/>
      <c r="O215" s="238"/>
      <c r="P215" s="238"/>
      <c r="Q215" s="238"/>
      <c r="R215" s="238"/>
      <c r="S215" s="238"/>
      <c r="T215" s="239"/>
      <c r="U215" s="10"/>
      <c r="V215" s="10"/>
      <c r="W215" s="10"/>
      <c r="X215" s="10"/>
      <c r="Y215" s="10"/>
      <c r="Z215" s="10"/>
      <c r="AA215" s="10"/>
      <c r="AB215" s="10"/>
      <c r="AC215" s="10"/>
      <c r="AD215" s="10"/>
      <c r="AE215" s="10"/>
      <c r="AT215" s="240" t="s">
        <v>203</v>
      </c>
      <c r="AU215" s="240" t="s">
        <v>76</v>
      </c>
      <c r="AV215" s="10" t="s">
        <v>85</v>
      </c>
      <c r="AW215" s="10" t="s">
        <v>32</v>
      </c>
      <c r="AX215" s="10" t="s">
        <v>76</v>
      </c>
      <c r="AY215" s="240" t="s">
        <v>197</v>
      </c>
    </row>
    <row r="216" s="10" customFormat="1">
      <c r="A216" s="10"/>
      <c r="B216" s="230"/>
      <c r="C216" s="231"/>
      <c r="D216" s="225" t="s">
        <v>203</v>
      </c>
      <c r="E216" s="232" t="s">
        <v>1</v>
      </c>
      <c r="F216" s="233" t="s">
        <v>2157</v>
      </c>
      <c r="G216" s="231"/>
      <c r="H216" s="234">
        <v>64.439999999999998</v>
      </c>
      <c r="I216" s="235"/>
      <c r="J216" s="231"/>
      <c r="K216" s="231"/>
      <c r="L216" s="236"/>
      <c r="M216" s="237"/>
      <c r="N216" s="238"/>
      <c r="O216" s="238"/>
      <c r="P216" s="238"/>
      <c r="Q216" s="238"/>
      <c r="R216" s="238"/>
      <c r="S216" s="238"/>
      <c r="T216" s="239"/>
      <c r="U216" s="10"/>
      <c r="V216" s="10"/>
      <c r="W216" s="10"/>
      <c r="X216" s="10"/>
      <c r="Y216" s="10"/>
      <c r="Z216" s="10"/>
      <c r="AA216" s="10"/>
      <c r="AB216" s="10"/>
      <c r="AC216" s="10"/>
      <c r="AD216" s="10"/>
      <c r="AE216" s="10"/>
      <c r="AT216" s="240" t="s">
        <v>203</v>
      </c>
      <c r="AU216" s="240" t="s">
        <v>76</v>
      </c>
      <c r="AV216" s="10" t="s">
        <v>85</v>
      </c>
      <c r="AW216" s="10" t="s">
        <v>32</v>
      </c>
      <c r="AX216" s="10" t="s">
        <v>76</v>
      </c>
      <c r="AY216" s="240" t="s">
        <v>197</v>
      </c>
    </row>
    <row r="217" s="11" customFormat="1">
      <c r="A217" s="11"/>
      <c r="B217" s="241"/>
      <c r="C217" s="242"/>
      <c r="D217" s="225" t="s">
        <v>203</v>
      </c>
      <c r="E217" s="243" t="s">
        <v>1</v>
      </c>
      <c r="F217" s="244" t="s">
        <v>206</v>
      </c>
      <c r="G217" s="242"/>
      <c r="H217" s="245">
        <v>66.840000000000003</v>
      </c>
      <c r="I217" s="246"/>
      <c r="J217" s="242"/>
      <c r="K217" s="242"/>
      <c r="L217" s="247"/>
      <c r="M217" s="248"/>
      <c r="N217" s="249"/>
      <c r="O217" s="249"/>
      <c r="P217" s="249"/>
      <c r="Q217" s="249"/>
      <c r="R217" s="249"/>
      <c r="S217" s="249"/>
      <c r="T217" s="250"/>
      <c r="U217" s="11"/>
      <c r="V217" s="11"/>
      <c r="W217" s="11"/>
      <c r="X217" s="11"/>
      <c r="Y217" s="11"/>
      <c r="Z217" s="11"/>
      <c r="AA217" s="11"/>
      <c r="AB217" s="11"/>
      <c r="AC217" s="11"/>
      <c r="AD217" s="11"/>
      <c r="AE217" s="11"/>
      <c r="AT217" s="251" t="s">
        <v>203</v>
      </c>
      <c r="AU217" s="251" t="s">
        <v>76</v>
      </c>
      <c r="AV217" s="11" t="s">
        <v>196</v>
      </c>
      <c r="AW217" s="11" t="s">
        <v>32</v>
      </c>
      <c r="AX217" s="11" t="s">
        <v>83</v>
      </c>
      <c r="AY217" s="251" t="s">
        <v>197</v>
      </c>
    </row>
    <row r="218" s="2" customFormat="1" ht="16.5" customHeight="1">
      <c r="A218" s="34"/>
      <c r="B218" s="35"/>
      <c r="C218" s="252" t="s">
        <v>358</v>
      </c>
      <c r="D218" s="252" t="s">
        <v>237</v>
      </c>
      <c r="E218" s="253" t="s">
        <v>1075</v>
      </c>
      <c r="F218" s="254" t="s">
        <v>1076</v>
      </c>
      <c r="G218" s="255" t="s">
        <v>443</v>
      </c>
      <c r="H218" s="256">
        <v>5.5</v>
      </c>
      <c r="I218" s="257"/>
      <c r="J218" s="258">
        <f>ROUND(I218*H218,2)</f>
        <v>0</v>
      </c>
      <c r="K218" s="259"/>
      <c r="L218" s="260"/>
      <c r="M218" s="261" t="s">
        <v>1</v>
      </c>
      <c r="N218" s="262" t="s">
        <v>41</v>
      </c>
      <c r="O218" s="87"/>
      <c r="P218" s="221">
        <f>O218*H218</f>
        <v>0</v>
      </c>
      <c r="Q218" s="221">
        <v>2.4289999999999998</v>
      </c>
      <c r="R218" s="221">
        <f>Q218*H218</f>
        <v>13.359499999999999</v>
      </c>
      <c r="S218" s="221">
        <v>0</v>
      </c>
      <c r="T218" s="222">
        <f>S218*H218</f>
        <v>0</v>
      </c>
      <c r="U218" s="34"/>
      <c r="V218" s="34"/>
      <c r="W218" s="34"/>
      <c r="X218" s="34"/>
      <c r="Y218" s="34"/>
      <c r="Z218" s="34"/>
      <c r="AA218" s="34"/>
      <c r="AB218" s="34"/>
      <c r="AC218" s="34"/>
      <c r="AD218" s="34"/>
      <c r="AE218" s="34"/>
      <c r="AR218" s="223" t="s">
        <v>243</v>
      </c>
      <c r="AT218" s="223" t="s">
        <v>237</v>
      </c>
      <c r="AU218" s="223" t="s">
        <v>76</v>
      </c>
      <c r="AY218" s="13" t="s">
        <v>197</v>
      </c>
      <c r="BE218" s="224">
        <f>IF(N218="základní",J218,0)</f>
        <v>0</v>
      </c>
      <c r="BF218" s="224">
        <f>IF(N218="snížená",J218,0)</f>
        <v>0</v>
      </c>
      <c r="BG218" s="224">
        <f>IF(N218="zákl. přenesená",J218,0)</f>
        <v>0</v>
      </c>
      <c r="BH218" s="224">
        <f>IF(N218="sníž. přenesená",J218,0)</f>
        <v>0</v>
      </c>
      <c r="BI218" s="224">
        <f>IF(N218="nulová",J218,0)</f>
        <v>0</v>
      </c>
      <c r="BJ218" s="13" t="s">
        <v>83</v>
      </c>
      <c r="BK218" s="224">
        <f>ROUND(I218*H218,2)</f>
        <v>0</v>
      </c>
      <c r="BL218" s="13" t="s">
        <v>196</v>
      </c>
      <c r="BM218" s="223" t="s">
        <v>2158</v>
      </c>
    </row>
    <row r="219" s="2" customFormat="1">
      <c r="A219" s="34"/>
      <c r="B219" s="35"/>
      <c r="C219" s="36"/>
      <c r="D219" s="225" t="s">
        <v>199</v>
      </c>
      <c r="E219" s="36"/>
      <c r="F219" s="226" t="s">
        <v>1076</v>
      </c>
      <c r="G219" s="36"/>
      <c r="H219" s="36"/>
      <c r="I219" s="150"/>
      <c r="J219" s="36"/>
      <c r="K219" s="36"/>
      <c r="L219" s="40"/>
      <c r="M219" s="227"/>
      <c r="N219" s="228"/>
      <c r="O219" s="87"/>
      <c r="P219" s="87"/>
      <c r="Q219" s="87"/>
      <c r="R219" s="87"/>
      <c r="S219" s="87"/>
      <c r="T219" s="88"/>
      <c r="U219" s="34"/>
      <c r="V219" s="34"/>
      <c r="W219" s="34"/>
      <c r="X219" s="34"/>
      <c r="Y219" s="34"/>
      <c r="Z219" s="34"/>
      <c r="AA219" s="34"/>
      <c r="AB219" s="34"/>
      <c r="AC219" s="34"/>
      <c r="AD219" s="34"/>
      <c r="AE219" s="34"/>
      <c r="AT219" s="13" t="s">
        <v>199</v>
      </c>
      <c r="AU219" s="13" t="s">
        <v>76</v>
      </c>
    </row>
    <row r="220" s="2" customFormat="1" ht="16.5" customHeight="1">
      <c r="A220" s="34"/>
      <c r="B220" s="35"/>
      <c r="C220" s="211" t="s">
        <v>364</v>
      </c>
      <c r="D220" s="211" t="s">
        <v>192</v>
      </c>
      <c r="E220" s="212" t="s">
        <v>1058</v>
      </c>
      <c r="F220" s="213" t="s">
        <v>1059</v>
      </c>
      <c r="G220" s="214" t="s">
        <v>443</v>
      </c>
      <c r="H220" s="215">
        <v>15.663</v>
      </c>
      <c r="I220" s="216"/>
      <c r="J220" s="217">
        <f>ROUND(I220*H220,2)</f>
        <v>0</v>
      </c>
      <c r="K220" s="218"/>
      <c r="L220" s="40"/>
      <c r="M220" s="219" t="s">
        <v>1</v>
      </c>
      <c r="N220" s="220" t="s">
        <v>41</v>
      </c>
      <c r="O220" s="87"/>
      <c r="P220" s="221">
        <f>O220*H220</f>
        <v>0</v>
      </c>
      <c r="Q220" s="221">
        <v>0</v>
      </c>
      <c r="R220" s="221">
        <f>Q220*H220</f>
        <v>0</v>
      </c>
      <c r="S220" s="221">
        <v>0</v>
      </c>
      <c r="T220" s="222">
        <f>S220*H220</f>
        <v>0</v>
      </c>
      <c r="U220" s="34"/>
      <c r="V220" s="34"/>
      <c r="W220" s="34"/>
      <c r="X220" s="34"/>
      <c r="Y220" s="34"/>
      <c r="Z220" s="34"/>
      <c r="AA220" s="34"/>
      <c r="AB220" s="34"/>
      <c r="AC220" s="34"/>
      <c r="AD220" s="34"/>
      <c r="AE220" s="34"/>
      <c r="AR220" s="223" t="s">
        <v>196</v>
      </c>
      <c r="AT220" s="223" t="s">
        <v>192</v>
      </c>
      <c r="AU220" s="223" t="s">
        <v>76</v>
      </c>
      <c r="AY220" s="13" t="s">
        <v>197</v>
      </c>
      <c r="BE220" s="224">
        <f>IF(N220="základní",J220,0)</f>
        <v>0</v>
      </c>
      <c r="BF220" s="224">
        <f>IF(N220="snížená",J220,0)</f>
        <v>0</v>
      </c>
      <c r="BG220" s="224">
        <f>IF(N220="zákl. přenesená",J220,0)</f>
        <v>0</v>
      </c>
      <c r="BH220" s="224">
        <f>IF(N220="sníž. přenesená",J220,0)</f>
        <v>0</v>
      </c>
      <c r="BI220" s="224">
        <f>IF(N220="nulová",J220,0)</f>
        <v>0</v>
      </c>
      <c r="BJ220" s="13" t="s">
        <v>83</v>
      </c>
      <c r="BK220" s="224">
        <f>ROUND(I220*H220,2)</f>
        <v>0</v>
      </c>
      <c r="BL220" s="13" t="s">
        <v>196</v>
      </c>
      <c r="BM220" s="223" t="s">
        <v>2159</v>
      </c>
    </row>
    <row r="221" s="2" customFormat="1">
      <c r="A221" s="34"/>
      <c r="B221" s="35"/>
      <c r="C221" s="36"/>
      <c r="D221" s="225" t="s">
        <v>199</v>
      </c>
      <c r="E221" s="36"/>
      <c r="F221" s="226" t="s">
        <v>1061</v>
      </c>
      <c r="G221" s="36"/>
      <c r="H221" s="36"/>
      <c r="I221" s="150"/>
      <c r="J221" s="36"/>
      <c r="K221" s="36"/>
      <c r="L221" s="40"/>
      <c r="M221" s="227"/>
      <c r="N221" s="228"/>
      <c r="O221" s="87"/>
      <c r="P221" s="87"/>
      <c r="Q221" s="87"/>
      <c r="R221" s="87"/>
      <c r="S221" s="87"/>
      <c r="T221" s="88"/>
      <c r="U221" s="34"/>
      <c r="V221" s="34"/>
      <c r="W221" s="34"/>
      <c r="X221" s="34"/>
      <c r="Y221" s="34"/>
      <c r="Z221" s="34"/>
      <c r="AA221" s="34"/>
      <c r="AB221" s="34"/>
      <c r="AC221" s="34"/>
      <c r="AD221" s="34"/>
      <c r="AE221" s="34"/>
      <c r="AT221" s="13" t="s">
        <v>199</v>
      </c>
      <c r="AU221" s="13" t="s">
        <v>76</v>
      </c>
    </row>
    <row r="222" s="2" customFormat="1">
      <c r="A222" s="34"/>
      <c r="B222" s="35"/>
      <c r="C222" s="36"/>
      <c r="D222" s="225" t="s">
        <v>340</v>
      </c>
      <c r="E222" s="36"/>
      <c r="F222" s="229" t="s">
        <v>1062</v>
      </c>
      <c r="G222" s="36"/>
      <c r="H222" s="36"/>
      <c r="I222" s="150"/>
      <c r="J222" s="36"/>
      <c r="K222" s="36"/>
      <c r="L222" s="40"/>
      <c r="M222" s="227"/>
      <c r="N222" s="228"/>
      <c r="O222" s="87"/>
      <c r="P222" s="87"/>
      <c r="Q222" s="87"/>
      <c r="R222" s="87"/>
      <c r="S222" s="87"/>
      <c r="T222" s="88"/>
      <c r="U222" s="34"/>
      <c r="V222" s="34"/>
      <c r="W222" s="34"/>
      <c r="X222" s="34"/>
      <c r="Y222" s="34"/>
      <c r="Z222" s="34"/>
      <c r="AA222" s="34"/>
      <c r="AB222" s="34"/>
      <c r="AC222" s="34"/>
      <c r="AD222" s="34"/>
      <c r="AE222" s="34"/>
      <c r="AT222" s="13" t="s">
        <v>340</v>
      </c>
      <c r="AU222" s="13" t="s">
        <v>76</v>
      </c>
    </row>
    <row r="223" s="10" customFormat="1">
      <c r="A223" s="10"/>
      <c r="B223" s="230"/>
      <c r="C223" s="231"/>
      <c r="D223" s="225" t="s">
        <v>203</v>
      </c>
      <c r="E223" s="232" t="s">
        <v>1</v>
      </c>
      <c r="F223" s="233" t="s">
        <v>2160</v>
      </c>
      <c r="G223" s="231"/>
      <c r="H223" s="234">
        <v>15.663</v>
      </c>
      <c r="I223" s="235"/>
      <c r="J223" s="231"/>
      <c r="K223" s="231"/>
      <c r="L223" s="236"/>
      <c r="M223" s="237"/>
      <c r="N223" s="238"/>
      <c r="O223" s="238"/>
      <c r="P223" s="238"/>
      <c r="Q223" s="238"/>
      <c r="R223" s="238"/>
      <c r="S223" s="238"/>
      <c r="T223" s="239"/>
      <c r="U223" s="10"/>
      <c r="V223" s="10"/>
      <c r="W223" s="10"/>
      <c r="X223" s="10"/>
      <c r="Y223" s="10"/>
      <c r="Z223" s="10"/>
      <c r="AA223" s="10"/>
      <c r="AB223" s="10"/>
      <c r="AC223" s="10"/>
      <c r="AD223" s="10"/>
      <c r="AE223" s="10"/>
      <c r="AT223" s="240" t="s">
        <v>203</v>
      </c>
      <c r="AU223" s="240" t="s">
        <v>76</v>
      </c>
      <c r="AV223" s="10" t="s">
        <v>85</v>
      </c>
      <c r="AW223" s="10" t="s">
        <v>32</v>
      </c>
      <c r="AX223" s="10" t="s">
        <v>83</v>
      </c>
      <c r="AY223" s="240" t="s">
        <v>197</v>
      </c>
    </row>
    <row r="224" s="2" customFormat="1" ht="16.5" customHeight="1">
      <c r="A224" s="34"/>
      <c r="B224" s="35"/>
      <c r="C224" s="211" t="s">
        <v>369</v>
      </c>
      <c r="D224" s="211" t="s">
        <v>192</v>
      </c>
      <c r="E224" s="212" t="s">
        <v>2161</v>
      </c>
      <c r="F224" s="213" t="s">
        <v>2162</v>
      </c>
      <c r="G224" s="214" t="s">
        <v>209</v>
      </c>
      <c r="H224" s="215">
        <v>4</v>
      </c>
      <c r="I224" s="216"/>
      <c r="J224" s="217">
        <f>ROUND(I224*H224,2)</f>
        <v>0</v>
      </c>
      <c r="K224" s="218"/>
      <c r="L224" s="40"/>
      <c r="M224" s="219" t="s">
        <v>1</v>
      </c>
      <c r="N224" s="220" t="s">
        <v>41</v>
      </c>
      <c r="O224" s="87"/>
      <c r="P224" s="221">
        <f>O224*H224</f>
        <v>0</v>
      </c>
      <c r="Q224" s="221">
        <v>0</v>
      </c>
      <c r="R224" s="221">
        <f>Q224*H224</f>
        <v>0</v>
      </c>
      <c r="S224" s="221">
        <v>0</v>
      </c>
      <c r="T224" s="222">
        <f>S224*H224</f>
        <v>0</v>
      </c>
      <c r="U224" s="34"/>
      <c r="V224" s="34"/>
      <c r="W224" s="34"/>
      <c r="X224" s="34"/>
      <c r="Y224" s="34"/>
      <c r="Z224" s="34"/>
      <c r="AA224" s="34"/>
      <c r="AB224" s="34"/>
      <c r="AC224" s="34"/>
      <c r="AD224" s="34"/>
      <c r="AE224" s="34"/>
      <c r="AR224" s="223" t="s">
        <v>196</v>
      </c>
      <c r="AT224" s="223" t="s">
        <v>192</v>
      </c>
      <c r="AU224" s="223" t="s">
        <v>76</v>
      </c>
      <c r="AY224" s="13" t="s">
        <v>197</v>
      </c>
      <c r="BE224" s="224">
        <f>IF(N224="základní",J224,0)</f>
        <v>0</v>
      </c>
      <c r="BF224" s="224">
        <f>IF(N224="snížená",J224,0)</f>
        <v>0</v>
      </c>
      <c r="BG224" s="224">
        <f>IF(N224="zákl. přenesená",J224,0)</f>
        <v>0</v>
      </c>
      <c r="BH224" s="224">
        <f>IF(N224="sníž. přenesená",J224,0)</f>
        <v>0</v>
      </c>
      <c r="BI224" s="224">
        <f>IF(N224="nulová",J224,0)</f>
        <v>0</v>
      </c>
      <c r="BJ224" s="13" t="s">
        <v>83</v>
      </c>
      <c r="BK224" s="224">
        <f>ROUND(I224*H224,2)</f>
        <v>0</v>
      </c>
      <c r="BL224" s="13" t="s">
        <v>196</v>
      </c>
      <c r="BM224" s="223" t="s">
        <v>2163</v>
      </c>
    </row>
    <row r="225" s="2" customFormat="1">
      <c r="A225" s="34"/>
      <c r="B225" s="35"/>
      <c r="C225" s="36"/>
      <c r="D225" s="225" t="s">
        <v>199</v>
      </c>
      <c r="E225" s="36"/>
      <c r="F225" s="226" t="s">
        <v>2164</v>
      </c>
      <c r="G225" s="36"/>
      <c r="H225" s="36"/>
      <c r="I225" s="150"/>
      <c r="J225" s="36"/>
      <c r="K225" s="36"/>
      <c r="L225" s="40"/>
      <c r="M225" s="227"/>
      <c r="N225" s="228"/>
      <c r="O225" s="87"/>
      <c r="P225" s="87"/>
      <c r="Q225" s="87"/>
      <c r="R225" s="87"/>
      <c r="S225" s="87"/>
      <c r="T225" s="88"/>
      <c r="U225" s="34"/>
      <c r="V225" s="34"/>
      <c r="W225" s="34"/>
      <c r="X225" s="34"/>
      <c r="Y225" s="34"/>
      <c r="Z225" s="34"/>
      <c r="AA225" s="34"/>
      <c r="AB225" s="34"/>
      <c r="AC225" s="34"/>
      <c r="AD225" s="34"/>
      <c r="AE225" s="34"/>
      <c r="AT225" s="13" t="s">
        <v>199</v>
      </c>
      <c r="AU225" s="13" t="s">
        <v>76</v>
      </c>
    </row>
    <row r="226" s="2" customFormat="1">
      <c r="A226" s="34"/>
      <c r="B226" s="35"/>
      <c r="C226" s="36"/>
      <c r="D226" s="225" t="s">
        <v>340</v>
      </c>
      <c r="E226" s="36"/>
      <c r="F226" s="229" t="s">
        <v>488</v>
      </c>
      <c r="G226" s="36"/>
      <c r="H226" s="36"/>
      <c r="I226" s="150"/>
      <c r="J226" s="36"/>
      <c r="K226" s="36"/>
      <c r="L226" s="40"/>
      <c r="M226" s="227"/>
      <c r="N226" s="228"/>
      <c r="O226" s="87"/>
      <c r="P226" s="87"/>
      <c r="Q226" s="87"/>
      <c r="R226" s="87"/>
      <c r="S226" s="87"/>
      <c r="T226" s="88"/>
      <c r="U226" s="34"/>
      <c r="V226" s="34"/>
      <c r="W226" s="34"/>
      <c r="X226" s="34"/>
      <c r="Y226" s="34"/>
      <c r="Z226" s="34"/>
      <c r="AA226" s="34"/>
      <c r="AB226" s="34"/>
      <c r="AC226" s="34"/>
      <c r="AD226" s="34"/>
      <c r="AE226" s="34"/>
      <c r="AT226" s="13" t="s">
        <v>340</v>
      </c>
      <c r="AU226" s="13" t="s">
        <v>76</v>
      </c>
    </row>
    <row r="227" s="2" customFormat="1" ht="16.5" customHeight="1">
      <c r="A227" s="34"/>
      <c r="B227" s="35"/>
      <c r="C227" s="211" t="s">
        <v>375</v>
      </c>
      <c r="D227" s="211" t="s">
        <v>192</v>
      </c>
      <c r="E227" s="212" t="s">
        <v>484</v>
      </c>
      <c r="F227" s="213" t="s">
        <v>485</v>
      </c>
      <c r="G227" s="214" t="s">
        <v>209</v>
      </c>
      <c r="H227" s="215">
        <v>4</v>
      </c>
      <c r="I227" s="216"/>
      <c r="J227" s="217">
        <f>ROUND(I227*H227,2)</f>
        <v>0</v>
      </c>
      <c r="K227" s="218"/>
      <c r="L227" s="40"/>
      <c r="M227" s="219" t="s">
        <v>1</v>
      </c>
      <c r="N227" s="220" t="s">
        <v>41</v>
      </c>
      <c r="O227" s="87"/>
      <c r="P227" s="221">
        <f>O227*H227</f>
        <v>0</v>
      </c>
      <c r="Q227" s="221">
        <v>0</v>
      </c>
      <c r="R227" s="221">
        <f>Q227*H227</f>
        <v>0</v>
      </c>
      <c r="S227" s="221">
        <v>0</v>
      </c>
      <c r="T227" s="222">
        <f>S227*H227</f>
        <v>0</v>
      </c>
      <c r="U227" s="34"/>
      <c r="V227" s="34"/>
      <c r="W227" s="34"/>
      <c r="X227" s="34"/>
      <c r="Y227" s="34"/>
      <c r="Z227" s="34"/>
      <c r="AA227" s="34"/>
      <c r="AB227" s="34"/>
      <c r="AC227" s="34"/>
      <c r="AD227" s="34"/>
      <c r="AE227" s="34"/>
      <c r="AR227" s="223" t="s">
        <v>196</v>
      </c>
      <c r="AT227" s="223" t="s">
        <v>192</v>
      </c>
      <c r="AU227" s="223" t="s">
        <v>76</v>
      </c>
      <c r="AY227" s="13" t="s">
        <v>197</v>
      </c>
      <c r="BE227" s="224">
        <f>IF(N227="základní",J227,0)</f>
        <v>0</v>
      </c>
      <c r="BF227" s="224">
        <f>IF(N227="snížená",J227,0)</f>
        <v>0</v>
      </c>
      <c r="BG227" s="224">
        <f>IF(N227="zákl. přenesená",J227,0)</f>
        <v>0</v>
      </c>
      <c r="BH227" s="224">
        <f>IF(N227="sníž. přenesená",J227,0)</f>
        <v>0</v>
      </c>
      <c r="BI227" s="224">
        <f>IF(N227="nulová",J227,0)</f>
        <v>0</v>
      </c>
      <c r="BJ227" s="13" t="s">
        <v>83</v>
      </c>
      <c r="BK227" s="224">
        <f>ROUND(I227*H227,2)</f>
        <v>0</v>
      </c>
      <c r="BL227" s="13" t="s">
        <v>196</v>
      </c>
      <c r="BM227" s="223" t="s">
        <v>2165</v>
      </c>
    </row>
    <row r="228" s="2" customFormat="1">
      <c r="A228" s="34"/>
      <c r="B228" s="35"/>
      <c r="C228" s="36"/>
      <c r="D228" s="225" t="s">
        <v>199</v>
      </c>
      <c r="E228" s="36"/>
      <c r="F228" s="226" t="s">
        <v>487</v>
      </c>
      <c r="G228" s="36"/>
      <c r="H228" s="36"/>
      <c r="I228" s="150"/>
      <c r="J228" s="36"/>
      <c r="K228" s="36"/>
      <c r="L228" s="40"/>
      <c r="M228" s="227"/>
      <c r="N228" s="228"/>
      <c r="O228" s="87"/>
      <c r="P228" s="87"/>
      <c r="Q228" s="87"/>
      <c r="R228" s="87"/>
      <c r="S228" s="87"/>
      <c r="T228" s="88"/>
      <c r="U228" s="34"/>
      <c r="V228" s="34"/>
      <c r="W228" s="34"/>
      <c r="X228" s="34"/>
      <c r="Y228" s="34"/>
      <c r="Z228" s="34"/>
      <c r="AA228" s="34"/>
      <c r="AB228" s="34"/>
      <c r="AC228" s="34"/>
      <c r="AD228" s="34"/>
      <c r="AE228" s="34"/>
      <c r="AT228" s="13" t="s">
        <v>199</v>
      </c>
      <c r="AU228" s="13" t="s">
        <v>76</v>
      </c>
    </row>
    <row r="229" s="2" customFormat="1">
      <c r="A229" s="34"/>
      <c r="B229" s="35"/>
      <c r="C229" s="36"/>
      <c r="D229" s="225" t="s">
        <v>340</v>
      </c>
      <c r="E229" s="36"/>
      <c r="F229" s="229" t="s">
        <v>488</v>
      </c>
      <c r="G229" s="36"/>
      <c r="H229" s="36"/>
      <c r="I229" s="150"/>
      <c r="J229" s="36"/>
      <c r="K229" s="36"/>
      <c r="L229" s="40"/>
      <c r="M229" s="227"/>
      <c r="N229" s="228"/>
      <c r="O229" s="87"/>
      <c r="P229" s="87"/>
      <c r="Q229" s="87"/>
      <c r="R229" s="87"/>
      <c r="S229" s="87"/>
      <c r="T229" s="88"/>
      <c r="U229" s="34"/>
      <c r="V229" s="34"/>
      <c r="W229" s="34"/>
      <c r="X229" s="34"/>
      <c r="Y229" s="34"/>
      <c r="Z229" s="34"/>
      <c r="AA229" s="34"/>
      <c r="AB229" s="34"/>
      <c r="AC229" s="34"/>
      <c r="AD229" s="34"/>
      <c r="AE229" s="34"/>
      <c r="AT229" s="13" t="s">
        <v>340</v>
      </c>
      <c r="AU229" s="13" t="s">
        <v>76</v>
      </c>
    </row>
    <row r="230" s="2" customFormat="1" ht="16.5" customHeight="1">
      <c r="A230" s="34"/>
      <c r="B230" s="35"/>
      <c r="C230" s="211" t="s">
        <v>380</v>
      </c>
      <c r="D230" s="211" t="s">
        <v>192</v>
      </c>
      <c r="E230" s="212" t="s">
        <v>1078</v>
      </c>
      <c r="F230" s="213" t="s">
        <v>1079</v>
      </c>
      <c r="G230" s="214" t="s">
        <v>307</v>
      </c>
      <c r="H230" s="215">
        <v>341.69999999999999</v>
      </c>
      <c r="I230" s="216"/>
      <c r="J230" s="217">
        <f>ROUND(I230*H230,2)</f>
        <v>0</v>
      </c>
      <c r="K230" s="218"/>
      <c r="L230" s="40"/>
      <c r="M230" s="219" t="s">
        <v>1</v>
      </c>
      <c r="N230" s="220" t="s">
        <v>41</v>
      </c>
      <c r="O230" s="87"/>
      <c r="P230" s="221">
        <f>O230*H230</f>
        <v>0</v>
      </c>
      <c r="Q230" s="221">
        <v>0</v>
      </c>
      <c r="R230" s="221">
        <f>Q230*H230</f>
        <v>0</v>
      </c>
      <c r="S230" s="221">
        <v>0</v>
      </c>
      <c r="T230" s="222">
        <f>S230*H230</f>
        <v>0</v>
      </c>
      <c r="U230" s="34"/>
      <c r="V230" s="34"/>
      <c r="W230" s="34"/>
      <c r="X230" s="34"/>
      <c r="Y230" s="34"/>
      <c r="Z230" s="34"/>
      <c r="AA230" s="34"/>
      <c r="AB230" s="34"/>
      <c r="AC230" s="34"/>
      <c r="AD230" s="34"/>
      <c r="AE230" s="34"/>
      <c r="AR230" s="223" t="s">
        <v>503</v>
      </c>
      <c r="AT230" s="223" t="s">
        <v>192</v>
      </c>
      <c r="AU230" s="223" t="s">
        <v>76</v>
      </c>
      <c r="AY230" s="13" t="s">
        <v>197</v>
      </c>
      <c r="BE230" s="224">
        <f>IF(N230="základní",J230,0)</f>
        <v>0</v>
      </c>
      <c r="BF230" s="224">
        <f>IF(N230="snížená",J230,0)</f>
        <v>0</v>
      </c>
      <c r="BG230" s="224">
        <f>IF(N230="zákl. přenesená",J230,0)</f>
        <v>0</v>
      </c>
      <c r="BH230" s="224">
        <f>IF(N230="sníž. přenesená",J230,0)</f>
        <v>0</v>
      </c>
      <c r="BI230" s="224">
        <f>IF(N230="nulová",J230,0)</f>
        <v>0</v>
      </c>
      <c r="BJ230" s="13" t="s">
        <v>83</v>
      </c>
      <c r="BK230" s="224">
        <f>ROUND(I230*H230,2)</f>
        <v>0</v>
      </c>
      <c r="BL230" s="13" t="s">
        <v>503</v>
      </c>
      <c r="BM230" s="223" t="s">
        <v>2166</v>
      </c>
    </row>
    <row r="231" s="2" customFormat="1">
      <c r="A231" s="34"/>
      <c r="B231" s="35"/>
      <c r="C231" s="36"/>
      <c r="D231" s="225" t="s">
        <v>199</v>
      </c>
      <c r="E231" s="36"/>
      <c r="F231" s="226" t="s">
        <v>1081</v>
      </c>
      <c r="G231" s="36"/>
      <c r="H231" s="36"/>
      <c r="I231" s="150"/>
      <c r="J231" s="36"/>
      <c r="K231" s="36"/>
      <c r="L231" s="40"/>
      <c r="M231" s="227"/>
      <c r="N231" s="228"/>
      <c r="O231" s="87"/>
      <c r="P231" s="87"/>
      <c r="Q231" s="87"/>
      <c r="R231" s="87"/>
      <c r="S231" s="87"/>
      <c r="T231" s="88"/>
      <c r="U231" s="34"/>
      <c r="V231" s="34"/>
      <c r="W231" s="34"/>
      <c r="X231" s="34"/>
      <c r="Y231" s="34"/>
      <c r="Z231" s="34"/>
      <c r="AA231" s="34"/>
      <c r="AB231" s="34"/>
      <c r="AC231" s="34"/>
      <c r="AD231" s="34"/>
      <c r="AE231" s="34"/>
      <c r="AT231" s="13" t="s">
        <v>199</v>
      </c>
      <c r="AU231" s="13" t="s">
        <v>76</v>
      </c>
    </row>
    <row r="232" s="2" customFormat="1">
      <c r="A232" s="34"/>
      <c r="B232" s="35"/>
      <c r="C232" s="36"/>
      <c r="D232" s="225" t="s">
        <v>340</v>
      </c>
      <c r="E232" s="36"/>
      <c r="F232" s="229" t="s">
        <v>513</v>
      </c>
      <c r="G232" s="36"/>
      <c r="H232" s="36"/>
      <c r="I232" s="150"/>
      <c r="J232" s="36"/>
      <c r="K232" s="36"/>
      <c r="L232" s="40"/>
      <c r="M232" s="227"/>
      <c r="N232" s="228"/>
      <c r="O232" s="87"/>
      <c r="P232" s="87"/>
      <c r="Q232" s="87"/>
      <c r="R232" s="87"/>
      <c r="S232" s="87"/>
      <c r="T232" s="88"/>
      <c r="U232" s="34"/>
      <c r="V232" s="34"/>
      <c r="W232" s="34"/>
      <c r="X232" s="34"/>
      <c r="Y232" s="34"/>
      <c r="Z232" s="34"/>
      <c r="AA232" s="34"/>
      <c r="AB232" s="34"/>
      <c r="AC232" s="34"/>
      <c r="AD232" s="34"/>
      <c r="AE232" s="34"/>
      <c r="AT232" s="13" t="s">
        <v>340</v>
      </c>
      <c r="AU232" s="13" t="s">
        <v>76</v>
      </c>
    </row>
    <row r="233" s="10" customFormat="1">
      <c r="A233" s="10"/>
      <c r="B233" s="230"/>
      <c r="C233" s="231"/>
      <c r="D233" s="225" t="s">
        <v>203</v>
      </c>
      <c r="E233" s="232" t="s">
        <v>1</v>
      </c>
      <c r="F233" s="233" t="s">
        <v>2167</v>
      </c>
      <c r="G233" s="231"/>
      <c r="H233" s="234">
        <v>53.700000000000003</v>
      </c>
      <c r="I233" s="235"/>
      <c r="J233" s="231"/>
      <c r="K233" s="231"/>
      <c r="L233" s="236"/>
      <c r="M233" s="237"/>
      <c r="N233" s="238"/>
      <c r="O233" s="238"/>
      <c r="P233" s="238"/>
      <c r="Q233" s="238"/>
      <c r="R233" s="238"/>
      <c r="S233" s="238"/>
      <c r="T233" s="239"/>
      <c r="U233" s="10"/>
      <c r="V233" s="10"/>
      <c r="W233" s="10"/>
      <c r="X233" s="10"/>
      <c r="Y233" s="10"/>
      <c r="Z233" s="10"/>
      <c r="AA233" s="10"/>
      <c r="AB233" s="10"/>
      <c r="AC233" s="10"/>
      <c r="AD233" s="10"/>
      <c r="AE233" s="10"/>
      <c r="AT233" s="240" t="s">
        <v>203</v>
      </c>
      <c r="AU233" s="240" t="s">
        <v>76</v>
      </c>
      <c r="AV233" s="10" t="s">
        <v>85</v>
      </c>
      <c r="AW233" s="10" t="s">
        <v>32</v>
      </c>
      <c r="AX233" s="10" t="s">
        <v>76</v>
      </c>
      <c r="AY233" s="240" t="s">
        <v>197</v>
      </c>
    </row>
    <row r="234" s="10" customFormat="1">
      <c r="A234" s="10"/>
      <c r="B234" s="230"/>
      <c r="C234" s="231"/>
      <c r="D234" s="225" t="s">
        <v>203</v>
      </c>
      <c r="E234" s="232" t="s">
        <v>1</v>
      </c>
      <c r="F234" s="233" t="s">
        <v>2168</v>
      </c>
      <c r="G234" s="231"/>
      <c r="H234" s="234">
        <v>288</v>
      </c>
      <c r="I234" s="235"/>
      <c r="J234" s="231"/>
      <c r="K234" s="231"/>
      <c r="L234" s="236"/>
      <c r="M234" s="237"/>
      <c r="N234" s="238"/>
      <c r="O234" s="238"/>
      <c r="P234" s="238"/>
      <c r="Q234" s="238"/>
      <c r="R234" s="238"/>
      <c r="S234" s="238"/>
      <c r="T234" s="239"/>
      <c r="U234" s="10"/>
      <c r="V234" s="10"/>
      <c r="W234" s="10"/>
      <c r="X234" s="10"/>
      <c r="Y234" s="10"/>
      <c r="Z234" s="10"/>
      <c r="AA234" s="10"/>
      <c r="AB234" s="10"/>
      <c r="AC234" s="10"/>
      <c r="AD234" s="10"/>
      <c r="AE234" s="10"/>
      <c r="AT234" s="240" t="s">
        <v>203</v>
      </c>
      <c r="AU234" s="240" t="s">
        <v>76</v>
      </c>
      <c r="AV234" s="10" t="s">
        <v>85</v>
      </c>
      <c r="AW234" s="10" t="s">
        <v>32</v>
      </c>
      <c r="AX234" s="10" t="s">
        <v>76</v>
      </c>
      <c r="AY234" s="240" t="s">
        <v>197</v>
      </c>
    </row>
    <row r="235" s="11" customFormat="1">
      <c r="A235" s="11"/>
      <c r="B235" s="241"/>
      <c r="C235" s="242"/>
      <c r="D235" s="225" t="s">
        <v>203</v>
      </c>
      <c r="E235" s="243" t="s">
        <v>1</v>
      </c>
      <c r="F235" s="244" t="s">
        <v>206</v>
      </c>
      <c r="G235" s="242"/>
      <c r="H235" s="245">
        <v>341.69999999999999</v>
      </c>
      <c r="I235" s="246"/>
      <c r="J235" s="242"/>
      <c r="K235" s="242"/>
      <c r="L235" s="247"/>
      <c r="M235" s="248"/>
      <c r="N235" s="249"/>
      <c r="O235" s="249"/>
      <c r="P235" s="249"/>
      <c r="Q235" s="249"/>
      <c r="R235" s="249"/>
      <c r="S235" s="249"/>
      <c r="T235" s="250"/>
      <c r="U235" s="11"/>
      <c r="V235" s="11"/>
      <c r="W235" s="11"/>
      <c r="X235" s="11"/>
      <c r="Y235" s="11"/>
      <c r="Z235" s="11"/>
      <c r="AA235" s="11"/>
      <c r="AB235" s="11"/>
      <c r="AC235" s="11"/>
      <c r="AD235" s="11"/>
      <c r="AE235" s="11"/>
      <c r="AT235" s="251" t="s">
        <v>203</v>
      </c>
      <c r="AU235" s="251" t="s">
        <v>76</v>
      </c>
      <c r="AV235" s="11" t="s">
        <v>196</v>
      </c>
      <c r="AW235" s="11" t="s">
        <v>32</v>
      </c>
      <c r="AX235" s="11" t="s">
        <v>83</v>
      </c>
      <c r="AY235" s="251" t="s">
        <v>197</v>
      </c>
    </row>
    <row r="236" s="2" customFormat="1" ht="16.5" customHeight="1">
      <c r="A236" s="34"/>
      <c r="B236" s="35"/>
      <c r="C236" s="211" t="s">
        <v>386</v>
      </c>
      <c r="D236" s="211" t="s">
        <v>192</v>
      </c>
      <c r="E236" s="212" t="s">
        <v>516</v>
      </c>
      <c r="F236" s="213" t="s">
        <v>517</v>
      </c>
      <c r="G236" s="214" t="s">
        <v>307</v>
      </c>
      <c r="H236" s="215">
        <v>1.2</v>
      </c>
      <c r="I236" s="216"/>
      <c r="J236" s="217">
        <f>ROUND(I236*H236,2)</f>
        <v>0</v>
      </c>
      <c r="K236" s="218"/>
      <c r="L236" s="40"/>
      <c r="M236" s="219" t="s">
        <v>1</v>
      </c>
      <c r="N236" s="220" t="s">
        <v>41</v>
      </c>
      <c r="O236" s="87"/>
      <c r="P236" s="221">
        <f>O236*H236</f>
        <v>0</v>
      </c>
      <c r="Q236" s="221">
        <v>0</v>
      </c>
      <c r="R236" s="221">
        <f>Q236*H236</f>
        <v>0</v>
      </c>
      <c r="S236" s="221">
        <v>0</v>
      </c>
      <c r="T236" s="222">
        <f>S236*H236</f>
        <v>0</v>
      </c>
      <c r="U236" s="34"/>
      <c r="V236" s="34"/>
      <c r="W236" s="34"/>
      <c r="X236" s="34"/>
      <c r="Y236" s="34"/>
      <c r="Z236" s="34"/>
      <c r="AA236" s="34"/>
      <c r="AB236" s="34"/>
      <c r="AC236" s="34"/>
      <c r="AD236" s="34"/>
      <c r="AE236" s="34"/>
      <c r="AR236" s="223" t="s">
        <v>561</v>
      </c>
      <c r="AT236" s="223" t="s">
        <v>192</v>
      </c>
      <c r="AU236" s="223" t="s">
        <v>76</v>
      </c>
      <c r="AY236" s="13" t="s">
        <v>197</v>
      </c>
      <c r="BE236" s="224">
        <f>IF(N236="základní",J236,0)</f>
        <v>0</v>
      </c>
      <c r="BF236" s="224">
        <f>IF(N236="snížená",J236,0)</f>
        <v>0</v>
      </c>
      <c r="BG236" s="224">
        <f>IF(N236="zákl. přenesená",J236,0)</f>
        <v>0</v>
      </c>
      <c r="BH236" s="224">
        <f>IF(N236="sníž. přenesená",J236,0)</f>
        <v>0</v>
      </c>
      <c r="BI236" s="224">
        <f>IF(N236="nulová",J236,0)</f>
        <v>0</v>
      </c>
      <c r="BJ236" s="13" t="s">
        <v>83</v>
      </c>
      <c r="BK236" s="224">
        <f>ROUND(I236*H236,2)</f>
        <v>0</v>
      </c>
      <c r="BL236" s="13" t="s">
        <v>561</v>
      </c>
      <c r="BM236" s="223" t="s">
        <v>2169</v>
      </c>
    </row>
    <row r="237" s="2" customFormat="1">
      <c r="A237" s="34"/>
      <c r="B237" s="35"/>
      <c r="C237" s="36"/>
      <c r="D237" s="225" t="s">
        <v>199</v>
      </c>
      <c r="E237" s="36"/>
      <c r="F237" s="226" t="s">
        <v>519</v>
      </c>
      <c r="G237" s="36"/>
      <c r="H237" s="36"/>
      <c r="I237" s="150"/>
      <c r="J237" s="36"/>
      <c r="K237" s="36"/>
      <c r="L237" s="40"/>
      <c r="M237" s="227"/>
      <c r="N237" s="228"/>
      <c r="O237" s="87"/>
      <c r="P237" s="87"/>
      <c r="Q237" s="87"/>
      <c r="R237" s="87"/>
      <c r="S237" s="87"/>
      <c r="T237" s="88"/>
      <c r="U237" s="34"/>
      <c r="V237" s="34"/>
      <c r="W237" s="34"/>
      <c r="X237" s="34"/>
      <c r="Y237" s="34"/>
      <c r="Z237" s="34"/>
      <c r="AA237" s="34"/>
      <c r="AB237" s="34"/>
      <c r="AC237" s="34"/>
      <c r="AD237" s="34"/>
      <c r="AE237" s="34"/>
      <c r="AT237" s="13" t="s">
        <v>199</v>
      </c>
      <c r="AU237" s="13" t="s">
        <v>76</v>
      </c>
    </row>
    <row r="238" s="2" customFormat="1">
      <c r="A238" s="34"/>
      <c r="B238" s="35"/>
      <c r="C238" s="36"/>
      <c r="D238" s="225" t="s">
        <v>340</v>
      </c>
      <c r="E238" s="36"/>
      <c r="F238" s="229" t="s">
        <v>513</v>
      </c>
      <c r="G238" s="36"/>
      <c r="H238" s="36"/>
      <c r="I238" s="150"/>
      <c r="J238" s="36"/>
      <c r="K238" s="36"/>
      <c r="L238" s="40"/>
      <c r="M238" s="227"/>
      <c r="N238" s="228"/>
      <c r="O238" s="87"/>
      <c r="P238" s="87"/>
      <c r="Q238" s="87"/>
      <c r="R238" s="87"/>
      <c r="S238" s="87"/>
      <c r="T238" s="88"/>
      <c r="U238" s="34"/>
      <c r="V238" s="34"/>
      <c r="W238" s="34"/>
      <c r="X238" s="34"/>
      <c r="Y238" s="34"/>
      <c r="Z238" s="34"/>
      <c r="AA238" s="34"/>
      <c r="AB238" s="34"/>
      <c r="AC238" s="34"/>
      <c r="AD238" s="34"/>
      <c r="AE238" s="34"/>
      <c r="AT238" s="13" t="s">
        <v>340</v>
      </c>
      <c r="AU238" s="13" t="s">
        <v>76</v>
      </c>
    </row>
    <row r="239" s="10" customFormat="1">
      <c r="A239" s="10"/>
      <c r="B239" s="230"/>
      <c r="C239" s="231"/>
      <c r="D239" s="225" t="s">
        <v>203</v>
      </c>
      <c r="E239" s="232" t="s">
        <v>1</v>
      </c>
      <c r="F239" s="233" t="s">
        <v>2170</v>
      </c>
      <c r="G239" s="231"/>
      <c r="H239" s="234">
        <v>1.2</v>
      </c>
      <c r="I239" s="235"/>
      <c r="J239" s="231"/>
      <c r="K239" s="231"/>
      <c r="L239" s="236"/>
      <c r="M239" s="237"/>
      <c r="N239" s="238"/>
      <c r="O239" s="238"/>
      <c r="P239" s="238"/>
      <c r="Q239" s="238"/>
      <c r="R239" s="238"/>
      <c r="S239" s="238"/>
      <c r="T239" s="239"/>
      <c r="U239" s="10"/>
      <c r="V239" s="10"/>
      <c r="W239" s="10"/>
      <c r="X239" s="10"/>
      <c r="Y239" s="10"/>
      <c r="Z239" s="10"/>
      <c r="AA239" s="10"/>
      <c r="AB239" s="10"/>
      <c r="AC239" s="10"/>
      <c r="AD239" s="10"/>
      <c r="AE239" s="10"/>
      <c r="AT239" s="240" t="s">
        <v>203</v>
      </c>
      <c r="AU239" s="240" t="s">
        <v>76</v>
      </c>
      <c r="AV239" s="10" t="s">
        <v>85</v>
      </c>
      <c r="AW239" s="10" t="s">
        <v>32</v>
      </c>
      <c r="AX239" s="10" t="s">
        <v>83</v>
      </c>
      <c r="AY239" s="240" t="s">
        <v>197</v>
      </c>
    </row>
    <row r="240" s="2" customFormat="1" ht="16.5" customHeight="1">
      <c r="A240" s="34"/>
      <c r="B240" s="35"/>
      <c r="C240" s="211" t="s">
        <v>391</v>
      </c>
      <c r="D240" s="211" t="s">
        <v>192</v>
      </c>
      <c r="E240" s="212" t="s">
        <v>534</v>
      </c>
      <c r="F240" s="213" t="s">
        <v>535</v>
      </c>
      <c r="G240" s="214" t="s">
        <v>307</v>
      </c>
      <c r="H240" s="215">
        <v>359.69999999999999</v>
      </c>
      <c r="I240" s="216"/>
      <c r="J240" s="217">
        <f>ROUND(I240*H240,2)</f>
        <v>0</v>
      </c>
      <c r="K240" s="218"/>
      <c r="L240" s="40"/>
      <c r="M240" s="219" t="s">
        <v>1</v>
      </c>
      <c r="N240" s="220" t="s">
        <v>41</v>
      </c>
      <c r="O240" s="87"/>
      <c r="P240" s="221">
        <f>O240*H240</f>
        <v>0</v>
      </c>
      <c r="Q240" s="221">
        <v>0</v>
      </c>
      <c r="R240" s="221">
        <f>Q240*H240</f>
        <v>0</v>
      </c>
      <c r="S240" s="221">
        <v>0</v>
      </c>
      <c r="T240" s="222">
        <f>S240*H240</f>
        <v>0</v>
      </c>
      <c r="U240" s="34"/>
      <c r="V240" s="34"/>
      <c r="W240" s="34"/>
      <c r="X240" s="34"/>
      <c r="Y240" s="34"/>
      <c r="Z240" s="34"/>
      <c r="AA240" s="34"/>
      <c r="AB240" s="34"/>
      <c r="AC240" s="34"/>
      <c r="AD240" s="34"/>
      <c r="AE240" s="34"/>
      <c r="AR240" s="223" t="s">
        <v>561</v>
      </c>
      <c r="AT240" s="223" t="s">
        <v>192</v>
      </c>
      <c r="AU240" s="223" t="s">
        <v>76</v>
      </c>
      <c r="AY240" s="13" t="s">
        <v>197</v>
      </c>
      <c r="BE240" s="224">
        <f>IF(N240="základní",J240,0)</f>
        <v>0</v>
      </c>
      <c r="BF240" s="224">
        <f>IF(N240="snížená",J240,0)</f>
        <v>0</v>
      </c>
      <c r="BG240" s="224">
        <f>IF(N240="zákl. přenesená",J240,0)</f>
        <v>0</v>
      </c>
      <c r="BH240" s="224">
        <f>IF(N240="sníž. přenesená",J240,0)</f>
        <v>0</v>
      </c>
      <c r="BI240" s="224">
        <f>IF(N240="nulová",J240,0)</f>
        <v>0</v>
      </c>
      <c r="BJ240" s="13" t="s">
        <v>83</v>
      </c>
      <c r="BK240" s="224">
        <f>ROUND(I240*H240,2)</f>
        <v>0</v>
      </c>
      <c r="BL240" s="13" t="s">
        <v>561</v>
      </c>
      <c r="BM240" s="223" t="s">
        <v>2171</v>
      </c>
    </row>
    <row r="241" s="2" customFormat="1">
      <c r="A241" s="34"/>
      <c r="B241" s="35"/>
      <c r="C241" s="36"/>
      <c r="D241" s="225" t="s">
        <v>199</v>
      </c>
      <c r="E241" s="36"/>
      <c r="F241" s="226" t="s">
        <v>537</v>
      </c>
      <c r="G241" s="36"/>
      <c r="H241" s="36"/>
      <c r="I241" s="150"/>
      <c r="J241" s="36"/>
      <c r="K241" s="36"/>
      <c r="L241" s="40"/>
      <c r="M241" s="227"/>
      <c r="N241" s="228"/>
      <c r="O241" s="87"/>
      <c r="P241" s="87"/>
      <c r="Q241" s="87"/>
      <c r="R241" s="87"/>
      <c r="S241" s="87"/>
      <c r="T241" s="88"/>
      <c r="U241" s="34"/>
      <c r="V241" s="34"/>
      <c r="W241" s="34"/>
      <c r="X241" s="34"/>
      <c r="Y241" s="34"/>
      <c r="Z241" s="34"/>
      <c r="AA241" s="34"/>
      <c r="AB241" s="34"/>
      <c r="AC241" s="34"/>
      <c r="AD241" s="34"/>
      <c r="AE241" s="34"/>
      <c r="AT241" s="13" t="s">
        <v>199</v>
      </c>
      <c r="AU241" s="13" t="s">
        <v>76</v>
      </c>
    </row>
    <row r="242" s="2" customFormat="1">
      <c r="A242" s="34"/>
      <c r="B242" s="35"/>
      <c r="C242" s="36"/>
      <c r="D242" s="225" t="s">
        <v>340</v>
      </c>
      <c r="E242" s="36"/>
      <c r="F242" s="229" t="s">
        <v>525</v>
      </c>
      <c r="G242" s="36"/>
      <c r="H242" s="36"/>
      <c r="I242" s="150"/>
      <c r="J242" s="36"/>
      <c r="K242" s="36"/>
      <c r="L242" s="40"/>
      <c r="M242" s="227"/>
      <c r="N242" s="228"/>
      <c r="O242" s="87"/>
      <c r="P242" s="87"/>
      <c r="Q242" s="87"/>
      <c r="R242" s="87"/>
      <c r="S242" s="87"/>
      <c r="T242" s="88"/>
      <c r="U242" s="34"/>
      <c r="V242" s="34"/>
      <c r="W242" s="34"/>
      <c r="X242" s="34"/>
      <c r="Y242" s="34"/>
      <c r="Z242" s="34"/>
      <c r="AA242" s="34"/>
      <c r="AB242" s="34"/>
      <c r="AC242" s="34"/>
      <c r="AD242" s="34"/>
      <c r="AE242" s="34"/>
      <c r="AT242" s="13" t="s">
        <v>340</v>
      </c>
      <c r="AU242" s="13" t="s">
        <v>76</v>
      </c>
    </row>
    <row r="243" s="10" customFormat="1">
      <c r="A243" s="10"/>
      <c r="B243" s="230"/>
      <c r="C243" s="231"/>
      <c r="D243" s="225" t="s">
        <v>203</v>
      </c>
      <c r="E243" s="232" t="s">
        <v>1</v>
      </c>
      <c r="F243" s="233" t="s">
        <v>2172</v>
      </c>
      <c r="G243" s="231"/>
      <c r="H243" s="234">
        <v>359.69999999999999</v>
      </c>
      <c r="I243" s="235"/>
      <c r="J243" s="231"/>
      <c r="K243" s="231"/>
      <c r="L243" s="236"/>
      <c r="M243" s="237"/>
      <c r="N243" s="238"/>
      <c r="O243" s="238"/>
      <c r="P243" s="238"/>
      <c r="Q243" s="238"/>
      <c r="R243" s="238"/>
      <c r="S243" s="238"/>
      <c r="T243" s="239"/>
      <c r="U243" s="10"/>
      <c r="V243" s="10"/>
      <c r="W243" s="10"/>
      <c r="X243" s="10"/>
      <c r="Y243" s="10"/>
      <c r="Z243" s="10"/>
      <c r="AA243" s="10"/>
      <c r="AB243" s="10"/>
      <c r="AC243" s="10"/>
      <c r="AD243" s="10"/>
      <c r="AE243" s="10"/>
      <c r="AT243" s="240" t="s">
        <v>203</v>
      </c>
      <c r="AU243" s="240" t="s">
        <v>76</v>
      </c>
      <c r="AV243" s="10" t="s">
        <v>85</v>
      </c>
      <c r="AW243" s="10" t="s">
        <v>32</v>
      </c>
      <c r="AX243" s="10" t="s">
        <v>76</v>
      </c>
      <c r="AY243" s="240" t="s">
        <v>197</v>
      </c>
    </row>
    <row r="244" s="11" customFormat="1">
      <c r="A244" s="11"/>
      <c r="B244" s="241"/>
      <c r="C244" s="242"/>
      <c r="D244" s="225" t="s">
        <v>203</v>
      </c>
      <c r="E244" s="243" t="s">
        <v>1</v>
      </c>
      <c r="F244" s="244" t="s">
        <v>206</v>
      </c>
      <c r="G244" s="242"/>
      <c r="H244" s="245">
        <v>359.69999999999999</v>
      </c>
      <c r="I244" s="246"/>
      <c r="J244" s="242"/>
      <c r="K244" s="242"/>
      <c r="L244" s="247"/>
      <c r="M244" s="248"/>
      <c r="N244" s="249"/>
      <c r="O244" s="249"/>
      <c r="P244" s="249"/>
      <c r="Q244" s="249"/>
      <c r="R244" s="249"/>
      <c r="S244" s="249"/>
      <c r="T244" s="250"/>
      <c r="U244" s="11"/>
      <c r="V244" s="11"/>
      <c r="W244" s="11"/>
      <c r="X244" s="11"/>
      <c r="Y244" s="11"/>
      <c r="Z244" s="11"/>
      <c r="AA244" s="11"/>
      <c r="AB244" s="11"/>
      <c r="AC244" s="11"/>
      <c r="AD244" s="11"/>
      <c r="AE244" s="11"/>
      <c r="AT244" s="251" t="s">
        <v>203</v>
      </c>
      <c r="AU244" s="251" t="s">
        <v>76</v>
      </c>
      <c r="AV244" s="11" t="s">
        <v>196</v>
      </c>
      <c r="AW244" s="11" t="s">
        <v>32</v>
      </c>
      <c r="AX244" s="11" t="s">
        <v>83</v>
      </c>
      <c r="AY244" s="251" t="s">
        <v>197</v>
      </c>
    </row>
    <row r="245" s="2" customFormat="1" ht="21.75" customHeight="1">
      <c r="A245" s="34"/>
      <c r="B245" s="35"/>
      <c r="C245" s="211" t="s">
        <v>396</v>
      </c>
      <c r="D245" s="211" t="s">
        <v>192</v>
      </c>
      <c r="E245" s="212" t="s">
        <v>1437</v>
      </c>
      <c r="F245" s="213" t="s">
        <v>1438</v>
      </c>
      <c r="G245" s="214" t="s">
        <v>307</v>
      </c>
      <c r="H245" s="215">
        <v>1.2</v>
      </c>
      <c r="I245" s="216"/>
      <c r="J245" s="217">
        <f>ROUND(I245*H245,2)</f>
        <v>0</v>
      </c>
      <c r="K245" s="218"/>
      <c r="L245" s="40"/>
      <c r="M245" s="219" t="s">
        <v>1</v>
      </c>
      <c r="N245" s="220" t="s">
        <v>41</v>
      </c>
      <c r="O245" s="87"/>
      <c r="P245" s="221">
        <f>O245*H245</f>
        <v>0</v>
      </c>
      <c r="Q245" s="221">
        <v>0</v>
      </c>
      <c r="R245" s="221">
        <f>Q245*H245</f>
        <v>0</v>
      </c>
      <c r="S245" s="221">
        <v>0</v>
      </c>
      <c r="T245" s="222">
        <f>S245*H245</f>
        <v>0</v>
      </c>
      <c r="U245" s="34"/>
      <c r="V245" s="34"/>
      <c r="W245" s="34"/>
      <c r="X245" s="34"/>
      <c r="Y245" s="34"/>
      <c r="Z245" s="34"/>
      <c r="AA245" s="34"/>
      <c r="AB245" s="34"/>
      <c r="AC245" s="34"/>
      <c r="AD245" s="34"/>
      <c r="AE245" s="34"/>
      <c r="AR245" s="223" t="s">
        <v>561</v>
      </c>
      <c r="AT245" s="223" t="s">
        <v>192</v>
      </c>
      <c r="AU245" s="223" t="s">
        <v>76</v>
      </c>
      <c r="AY245" s="13" t="s">
        <v>197</v>
      </c>
      <c r="BE245" s="224">
        <f>IF(N245="základní",J245,0)</f>
        <v>0</v>
      </c>
      <c r="BF245" s="224">
        <f>IF(N245="snížená",J245,0)</f>
        <v>0</v>
      </c>
      <c r="BG245" s="224">
        <f>IF(N245="zákl. přenesená",J245,0)</f>
        <v>0</v>
      </c>
      <c r="BH245" s="224">
        <f>IF(N245="sníž. přenesená",J245,0)</f>
        <v>0</v>
      </c>
      <c r="BI245" s="224">
        <f>IF(N245="nulová",J245,0)</f>
        <v>0</v>
      </c>
      <c r="BJ245" s="13" t="s">
        <v>83</v>
      </c>
      <c r="BK245" s="224">
        <f>ROUND(I245*H245,2)</f>
        <v>0</v>
      </c>
      <c r="BL245" s="13" t="s">
        <v>561</v>
      </c>
      <c r="BM245" s="223" t="s">
        <v>2173</v>
      </c>
    </row>
    <row r="246" s="2" customFormat="1">
      <c r="A246" s="34"/>
      <c r="B246" s="35"/>
      <c r="C246" s="36"/>
      <c r="D246" s="225" t="s">
        <v>199</v>
      </c>
      <c r="E246" s="36"/>
      <c r="F246" s="226" t="s">
        <v>1440</v>
      </c>
      <c r="G246" s="36"/>
      <c r="H246" s="36"/>
      <c r="I246" s="150"/>
      <c r="J246" s="36"/>
      <c r="K246" s="36"/>
      <c r="L246" s="40"/>
      <c r="M246" s="227"/>
      <c r="N246" s="228"/>
      <c r="O246" s="87"/>
      <c r="P246" s="87"/>
      <c r="Q246" s="87"/>
      <c r="R246" s="87"/>
      <c r="S246" s="87"/>
      <c r="T246" s="88"/>
      <c r="U246" s="34"/>
      <c r="V246" s="34"/>
      <c r="W246" s="34"/>
      <c r="X246" s="34"/>
      <c r="Y246" s="34"/>
      <c r="Z246" s="34"/>
      <c r="AA246" s="34"/>
      <c r="AB246" s="34"/>
      <c r="AC246" s="34"/>
      <c r="AD246" s="34"/>
      <c r="AE246" s="34"/>
      <c r="AT246" s="13" t="s">
        <v>199</v>
      </c>
      <c r="AU246" s="13" t="s">
        <v>76</v>
      </c>
    </row>
    <row r="247" s="2" customFormat="1">
      <c r="A247" s="34"/>
      <c r="B247" s="35"/>
      <c r="C247" s="36"/>
      <c r="D247" s="225" t="s">
        <v>340</v>
      </c>
      <c r="E247" s="36"/>
      <c r="F247" s="229" t="s">
        <v>525</v>
      </c>
      <c r="G247" s="36"/>
      <c r="H247" s="36"/>
      <c r="I247" s="150"/>
      <c r="J247" s="36"/>
      <c r="K247" s="36"/>
      <c r="L247" s="40"/>
      <c r="M247" s="227"/>
      <c r="N247" s="228"/>
      <c r="O247" s="87"/>
      <c r="P247" s="87"/>
      <c r="Q247" s="87"/>
      <c r="R247" s="87"/>
      <c r="S247" s="87"/>
      <c r="T247" s="88"/>
      <c r="U247" s="34"/>
      <c r="V247" s="34"/>
      <c r="W247" s="34"/>
      <c r="X247" s="34"/>
      <c r="Y247" s="34"/>
      <c r="Z247" s="34"/>
      <c r="AA247" s="34"/>
      <c r="AB247" s="34"/>
      <c r="AC247" s="34"/>
      <c r="AD247" s="34"/>
      <c r="AE247" s="34"/>
      <c r="AT247" s="13" t="s">
        <v>340</v>
      </c>
      <c r="AU247" s="13" t="s">
        <v>76</v>
      </c>
    </row>
    <row r="248" s="10" customFormat="1">
      <c r="A248" s="10"/>
      <c r="B248" s="230"/>
      <c r="C248" s="231"/>
      <c r="D248" s="225" t="s">
        <v>203</v>
      </c>
      <c r="E248" s="232" t="s">
        <v>1</v>
      </c>
      <c r="F248" s="233" t="s">
        <v>2174</v>
      </c>
      <c r="G248" s="231"/>
      <c r="H248" s="234">
        <v>1.2</v>
      </c>
      <c r="I248" s="235"/>
      <c r="J248" s="231"/>
      <c r="K248" s="231"/>
      <c r="L248" s="236"/>
      <c r="M248" s="237"/>
      <c r="N248" s="238"/>
      <c r="O248" s="238"/>
      <c r="P248" s="238"/>
      <c r="Q248" s="238"/>
      <c r="R248" s="238"/>
      <c r="S248" s="238"/>
      <c r="T248" s="239"/>
      <c r="U248" s="10"/>
      <c r="V248" s="10"/>
      <c r="W248" s="10"/>
      <c r="X248" s="10"/>
      <c r="Y248" s="10"/>
      <c r="Z248" s="10"/>
      <c r="AA248" s="10"/>
      <c r="AB248" s="10"/>
      <c r="AC248" s="10"/>
      <c r="AD248" s="10"/>
      <c r="AE248" s="10"/>
      <c r="AT248" s="240" t="s">
        <v>203</v>
      </c>
      <c r="AU248" s="240" t="s">
        <v>76</v>
      </c>
      <c r="AV248" s="10" t="s">
        <v>85</v>
      </c>
      <c r="AW248" s="10" t="s">
        <v>32</v>
      </c>
      <c r="AX248" s="10" t="s">
        <v>83</v>
      </c>
      <c r="AY248" s="240" t="s">
        <v>197</v>
      </c>
    </row>
    <row r="249" s="2" customFormat="1" ht="16.5" customHeight="1">
      <c r="A249" s="34"/>
      <c r="B249" s="35"/>
      <c r="C249" s="211" t="s">
        <v>401</v>
      </c>
      <c r="D249" s="211" t="s">
        <v>192</v>
      </c>
      <c r="E249" s="212" t="s">
        <v>521</v>
      </c>
      <c r="F249" s="213" t="s">
        <v>522</v>
      </c>
      <c r="G249" s="214" t="s">
        <v>307</v>
      </c>
      <c r="H249" s="215">
        <v>411.89999999999998</v>
      </c>
      <c r="I249" s="216"/>
      <c r="J249" s="217">
        <f>ROUND(I249*H249,2)</f>
        <v>0</v>
      </c>
      <c r="K249" s="218"/>
      <c r="L249" s="40"/>
      <c r="M249" s="219" t="s">
        <v>1</v>
      </c>
      <c r="N249" s="220" t="s">
        <v>41</v>
      </c>
      <c r="O249" s="87"/>
      <c r="P249" s="221">
        <f>O249*H249</f>
        <v>0</v>
      </c>
      <c r="Q249" s="221">
        <v>0</v>
      </c>
      <c r="R249" s="221">
        <f>Q249*H249</f>
        <v>0</v>
      </c>
      <c r="S249" s="221">
        <v>0</v>
      </c>
      <c r="T249" s="222">
        <f>S249*H249</f>
        <v>0</v>
      </c>
      <c r="U249" s="34"/>
      <c r="V249" s="34"/>
      <c r="W249" s="34"/>
      <c r="X249" s="34"/>
      <c r="Y249" s="34"/>
      <c r="Z249" s="34"/>
      <c r="AA249" s="34"/>
      <c r="AB249" s="34"/>
      <c r="AC249" s="34"/>
      <c r="AD249" s="34"/>
      <c r="AE249" s="34"/>
      <c r="AR249" s="223" t="s">
        <v>561</v>
      </c>
      <c r="AT249" s="223" t="s">
        <v>192</v>
      </c>
      <c r="AU249" s="223" t="s">
        <v>76</v>
      </c>
      <c r="AY249" s="13" t="s">
        <v>197</v>
      </c>
      <c r="BE249" s="224">
        <f>IF(N249="základní",J249,0)</f>
        <v>0</v>
      </c>
      <c r="BF249" s="224">
        <f>IF(N249="snížená",J249,0)</f>
        <v>0</v>
      </c>
      <c r="BG249" s="224">
        <f>IF(N249="zákl. přenesená",J249,0)</f>
        <v>0</v>
      </c>
      <c r="BH249" s="224">
        <f>IF(N249="sníž. přenesená",J249,0)</f>
        <v>0</v>
      </c>
      <c r="BI249" s="224">
        <f>IF(N249="nulová",J249,0)</f>
        <v>0</v>
      </c>
      <c r="BJ249" s="13" t="s">
        <v>83</v>
      </c>
      <c r="BK249" s="224">
        <f>ROUND(I249*H249,2)</f>
        <v>0</v>
      </c>
      <c r="BL249" s="13" t="s">
        <v>561</v>
      </c>
      <c r="BM249" s="223" t="s">
        <v>2175</v>
      </c>
    </row>
    <row r="250" s="2" customFormat="1">
      <c r="A250" s="34"/>
      <c r="B250" s="35"/>
      <c r="C250" s="36"/>
      <c r="D250" s="225" t="s">
        <v>199</v>
      </c>
      <c r="E250" s="36"/>
      <c r="F250" s="226" t="s">
        <v>524</v>
      </c>
      <c r="G250" s="36"/>
      <c r="H250" s="36"/>
      <c r="I250" s="150"/>
      <c r="J250" s="36"/>
      <c r="K250" s="36"/>
      <c r="L250" s="40"/>
      <c r="M250" s="227"/>
      <c r="N250" s="228"/>
      <c r="O250" s="87"/>
      <c r="P250" s="87"/>
      <c r="Q250" s="87"/>
      <c r="R250" s="87"/>
      <c r="S250" s="87"/>
      <c r="T250" s="88"/>
      <c r="U250" s="34"/>
      <c r="V250" s="34"/>
      <c r="W250" s="34"/>
      <c r="X250" s="34"/>
      <c r="Y250" s="34"/>
      <c r="Z250" s="34"/>
      <c r="AA250" s="34"/>
      <c r="AB250" s="34"/>
      <c r="AC250" s="34"/>
      <c r="AD250" s="34"/>
      <c r="AE250" s="34"/>
      <c r="AT250" s="13" t="s">
        <v>199</v>
      </c>
      <c r="AU250" s="13" t="s">
        <v>76</v>
      </c>
    </row>
    <row r="251" s="2" customFormat="1">
      <c r="A251" s="34"/>
      <c r="B251" s="35"/>
      <c r="C251" s="36"/>
      <c r="D251" s="225" t="s">
        <v>340</v>
      </c>
      <c r="E251" s="36"/>
      <c r="F251" s="229" t="s">
        <v>525</v>
      </c>
      <c r="G251" s="36"/>
      <c r="H251" s="36"/>
      <c r="I251" s="150"/>
      <c r="J251" s="36"/>
      <c r="K251" s="36"/>
      <c r="L251" s="40"/>
      <c r="M251" s="227"/>
      <c r="N251" s="228"/>
      <c r="O251" s="87"/>
      <c r="P251" s="87"/>
      <c r="Q251" s="87"/>
      <c r="R251" s="87"/>
      <c r="S251" s="87"/>
      <c r="T251" s="88"/>
      <c r="U251" s="34"/>
      <c r="V251" s="34"/>
      <c r="W251" s="34"/>
      <c r="X251" s="34"/>
      <c r="Y251" s="34"/>
      <c r="Z251" s="34"/>
      <c r="AA251" s="34"/>
      <c r="AB251" s="34"/>
      <c r="AC251" s="34"/>
      <c r="AD251" s="34"/>
      <c r="AE251" s="34"/>
      <c r="AT251" s="13" t="s">
        <v>340</v>
      </c>
      <c r="AU251" s="13" t="s">
        <v>76</v>
      </c>
    </row>
    <row r="252" s="10" customFormat="1">
      <c r="A252" s="10"/>
      <c r="B252" s="230"/>
      <c r="C252" s="231"/>
      <c r="D252" s="225" t="s">
        <v>203</v>
      </c>
      <c r="E252" s="232" t="s">
        <v>1</v>
      </c>
      <c r="F252" s="233" t="s">
        <v>2176</v>
      </c>
      <c r="G252" s="231"/>
      <c r="H252" s="234">
        <v>411.89999999999998</v>
      </c>
      <c r="I252" s="235"/>
      <c r="J252" s="231"/>
      <c r="K252" s="231"/>
      <c r="L252" s="236"/>
      <c r="M252" s="237"/>
      <c r="N252" s="238"/>
      <c r="O252" s="238"/>
      <c r="P252" s="238"/>
      <c r="Q252" s="238"/>
      <c r="R252" s="238"/>
      <c r="S252" s="238"/>
      <c r="T252" s="239"/>
      <c r="U252" s="10"/>
      <c r="V252" s="10"/>
      <c r="W252" s="10"/>
      <c r="X252" s="10"/>
      <c r="Y252" s="10"/>
      <c r="Z252" s="10"/>
      <c r="AA252" s="10"/>
      <c r="AB252" s="10"/>
      <c r="AC252" s="10"/>
      <c r="AD252" s="10"/>
      <c r="AE252" s="10"/>
      <c r="AT252" s="240" t="s">
        <v>203</v>
      </c>
      <c r="AU252" s="240" t="s">
        <v>76</v>
      </c>
      <c r="AV252" s="10" t="s">
        <v>85</v>
      </c>
      <c r="AW252" s="10" t="s">
        <v>32</v>
      </c>
      <c r="AX252" s="10" t="s">
        <v>83</v>
      </c>
      <c r="AY252" s="240" t="s">
        <v>197</v>
      </c>
    </row>
    <row r="253" s="2" customFormat="1" ht="16.5" customHeight="1">
      <c r="A253" s="34"/>
      <c r="B253" s="35"/>
      <c r="C253" s="211" t="s">
        <v>406</v>
      </c>
      <c r="D253" s="211" t="s">
        <v>192</v>
      </c>
      <c r="E253" s="212" t="s">
        <v>1097</v>
      </c>
      <c r="F253" s="213" t="s">
        <v>1098</v>
      </c>
      <c r="G253" s="214" t="s">
        <v>307</v>
      </c>
      <c r="H253" s="215">
        <v>13.359999999999999</v>
      </c>
      <c r="I253" s="216"/>
      <c r="J253" s="217">
        <f>ROUND(I253*H253,2)</f>
        <v>0</v>
      </c>
      <c r="K253" s="218"/>
      <c r="L253" s="40"/>
      <c r="M253" s="219" t="s">
        <v>1</v>
      </c>
      <c r="N253" s="220" t="s">
        <v>41</v>
      </c>
      <c r="O253" s="87"/>
      <c r="P253" s="221">
        <f>O253*H253</f>
        <v>0</v>
      </c>
      <c r="Q253" s="221">
        <v>0</v>
      </c>
      <c r="R253" s="221">
        <f>Q253*H253</f>
        <v>0</v>
      </c>
      <c r="S253" s="221">
        <v>0</v>
      </c>
      <c r="T253" s="222">
        <f>S253*H253</f>
        <v>0</v>
      </c>
      <c r="U253" s="34"/>
      <c r="V253" s="34"/>
      <c r="W253" s="34"/>
      <c r="X253" s="34"/>
      <c r="Y253" s="34"/>
      <c r="Z253" s="34"/>
      <c r="AA253" s="34"/>
      <c r="AB253" s="34"/>
      <c r="AC253" s="34"/>
      <c r="AD253" s="34"/>
      <c r="AE253" s="34"/>
      <c r="AR253" s="223" t="s">
        <v>561</v>
      </c>
      <c r="AT253" s="223" t="s">
        <v>192</v>
      </c>
      <c r="AU253" s="223" t="s">
        <v>76</v>
      </c>
      <c r="AY253" s="13" t="s">
        <v>197</v>
      </c>
      <c r="BE253" s="224">
        <f>IF(N253="základní",J253,0)</f>
        <v>0</v>
      </c>
      <c r="BF253" s="224">
        <f>IF(N253="snížená",J253,0)</f>
        <v>0</v>
      </c>
      <c r="BG253" s="224">
        <f>IF(N253="zákl. přenesená",J253,0)</f>
        <v>0</v>
      </c>
      <c r="BH253" s="224">
        <f>IF(N253="sníž. přenesená",J253,0)</f>
        <v>0</v>
      </c>
      <c r="BI253" s="224">
        <f>IF(N253="nulová",J253,0)</f>
        <v>0</v>
      </c>
      <c r="BJ253" s="13" t="s">
        <v>83</v>
      </c>
      <c r="BK253" s="224">
        <f>ROUND(I253*H253,2)</f>
        <v>0</v>
      </c>
      <c r="BL253" s="13" t="s">
        <v>561</v>
      </c>
      <c r="BM253" s="223" t="s">
        <v>2177</v>
      </c>
    </row>
    <row r="254" s="2" customFormat="1">
      <c r="A254" s="34"/>
      <c r="B254" s="35"/>
      <c r="C254" s="36"/>
      <c r="D254" s="225" t="s">
        <v>199</v>
      </c>
      <c r="E254" s="36"/>
      <c r="F254" s="226" t="s">
        <v>1100</v>
      </c>
      <c r="G254" s="36"/>
      <c r="H254" s="36"/>
      <c r="I254" s="150"/>
      <c r="J254" s="36"/>
      <c r="K254" s="36"/>
      <c r="L254" s="40"/>
      <c r="M254" s="227"/>
      <c r="N254" s="228"/>
      <c r="O254" s="87"/>
      <c r="P254" s="87"/>
      <c r="Q254" s="87"/>
      <c r="R254" s="87"/>
      <c r="S254" s="87"/>
      <c r="T254" s="88"/>
      <c r="U254" s="34"/>
      <c r="V254" s="34"/>
      <c r="W254" s="34"/>
      <c r="X254" s="34"/>
      <c r="Y254" s="34"/>
      <c r="Z254" s="34"/>
      <c r="AA254" s="34"/>
      <c r="AB254" s="34"/>
      <c r="AC254" s="34"/>
      <c r="AD254" s="34"/>
      <c r="AE254" s="34"/>
      <c r="AT254" s="13" t="s">
        <v>199</v>
      </c>
      <c r="AU254" s="13" t="s">
        <v>76</v>
      </c>
    </row>
    <row r="255" s="2" customFormat="1">
      <c r="A255" s="34"/>
      <c r="B255" s="35"/>
      <c r="C255" s="36"/>
      <c r="D255" s="225" t="s">
        <v>340</v>
      </c>
      <c r="E255" s="36"/>
      <c r="F255" s="229" t="s">
        <v>525</v>
      </c>
      <c r="G255" s="36"/>
      <c r="H255" s="36"/>
      <c r="I255" s="150"/>
      <c r="J255" s="36"/>
      <c r="K255" s="36"/>
      <c r="L255" s="40"/>
      <c r="M255" s="227"/>
      <c r="N255" s="228"/>
      <c r="O255" s="87"/>
      <c r="P255" s="87"/>
      <c r="Q255" s="87"/>
      <c r="R255" s="87"/>
      <c r="S255" s="87"/>
      <c r="T255" s="88"/>
      <c r="U255" s="34"/>
      <c r="V255" s="34"/>
      <c r="W255" s="34"/>
      <c r="X255" s="34"/>
      <c r="Y255" s="34"/>
      <c r="Z255" s="34"/>
      <c r="AA255" s="34"/>
      <c r="AB255" s="34"/>
      <c r="AC255" s="34"/>
      <c r="AD255" s="34"/>
      <c r="AE255" s="34"/>
      <c r="AT255" s="13" t="s">
        <v>340</v>
      </c>
      <c r="AU255" s="13" t="s">
        <v>76</v>
      </c>
    </row>
    <row r="256" s="10" customFormat="1">
      <c r="A256" s="10"/>
      <c r="B256" s="230"/>
      <c r="C256" s="231"/>
      <c r="D256" s="225" t="s">
        <v>203</v>
      </c>
      <c r="E256" s="232" t="s">
        <v>1</v>
      </c>
      <c r="F256" s="233" t="s">
        <v>2178</v>
      </c>
      <c r="G256" s="231"/>
      <c r="H256" s="234">
        <v>13.359999999999999</v>
      </c>
      <c r="I256" s="235"/>
      <c r="J256" s="231"/>
      <c r="K256" s="231"/>
      <c r="L256" s="236"/>
      <c r="M256" s="237"/>
      <c r="N256" s="238"/>
      <c r="O256" s="238"/>
      <c r="P256" s="238"/>
      <c r="Q256" s="238"/>
      <c r="R256" s="238"/>
      <c r="S256" s="238"/>
      <c r="T256" s="239"/>
      <c r="U256" s="10"/>
      <c r="V256" s="10"/>
      <c r="W256" s="10"/>
      <c r="X256" s="10"/>
      <c r="Y256" s="10"/>
      <c r="Z256" s="10"/>
      <c r="AA256" s="10"/>
      <c r="AB256" s="10"/>
      <c r="AC256" s="10"/>
      <c r="AD256" s="10"/>
      <c r="AE256" s="10"/>
      <c r="AT256" s="240" t="s">
        <v>203</v>
      </c>
      <c r="AU256" s="240" t="s">
        <v>76</v>
      </c>
      <c r="AV256" s="10" t="s">
        <v>85</v>
      </c>
      <c r="AW256" s="10" t="s">
        <v>32</v>
      </c>
      <c r="AX256" s="10" t="s">
        <v>83</v>
      </c>
      <c r="AY256" s="240" t="s">
        <v>197</v>
      </c>
    </row>
    <row r="257" s="2" customFormat="1" ht="16.5" customHeight="1">
      <c r="A257" s="34"/>
      <c r="B257" s="35"/>
      <c r="C257" s="211" t="s">
        <v>411</v>
      </c>
      <c r="D257" s="211" t="s">
        <v>192</v>
      </c>
      <c r="E257" s="212" t="s">
        <v>501</v>
      </c>
      <c r="F257" s="213" t="s">
        <v>502</v>
      </c>
      <c r="G257" s="214" t="s">
        <v>307</v>
      </c>
      <c r="H257" s="215">
        <v>25</v>
      </c>
      <c r="I257" s="216"/>
      <c r="J257" s="217">
        <f>ROUND(I257*H257,2)</f>
        <v>0</v>
      </c>
      <c r="K257" s="218"/>
      <c r="L257" s="40"/>
      <c r="M257" s="219" t="s">
        <v>1</v>
      </c>
      <c r="N257" s="220" t="s">
        <v>41</v>
      </c>
      <c r="O257" s="87"/>
      <c r="P257" s="221">
        <f>O257*H257</f>
        <v>0</v>
      </c>
      <c r="Q257" s="221">
        <v>0</v>
      </c>
      <c r="R257" s="221">
        <f>Q257*H257</f>
        <v>0</v>
      </c>
      <c r="S257" s="221">
        <v>0</v>
      </c>
      <c r="T257" s="222">
        <f>S257*H257</f>
        <v>0</v>
      </c>
      <c r="U257" s="34"/>
      <c r="V257" s="34"/>
      <c r="W257" s="34"/>
      <c r="X257" s="34"/>
      <c r="Y257" s="34"/>
      <c r="Z257" s="34"/>
      <c r="AA257" s="34"/>
      <c r="AB257" s="34"/>
      <c r="AC257" s="34"/>
      <c r="AD257" s="34"/>
      <c r="AE257" s="34"/>
      <c r="AR257" s="223" t="s">
        <v>561</v>
      </c>
      <c r="AT257" s="223" t="s">
        <v>192</v>
      </c>
      <c r="AU257" s="223" t="s">
        <v>76</v>
      </c>
      <c r="AY257" s="13" t="s">
        <v>197</v>
      </c>
      <c r="BE257" s="224">
        <f>IF(N257="základní",J257,0)</f>
        <v>0</v>
      </c>
      <c r="BF257" s="224">
        <f>IF(N257="snížená",J257,0)</f>
        <v>0</v>
      </c>
      <c r="BG257" s="224">
        <f>IF(N257="zákl. přenesená",J257,0)</f>
        <v>0</v>
      </c>
      <c r="BH257" s="224">
        <f>IF(N257="sníž. přenesená",J257,0)</f>
        <v>0</v>
      </c>
      <c r="BI257" s="224">
        <f>IF(N257="nulová",J257,0)</f>
        <v>0</v>
      </c>
      <c r="BJ257" s="13" t="s">
        <v>83</v>
      </c>
      <c r="BK257" s="224">
        <f>ROUND(I257*H257,2)</f>
        <v>0</v>
      </c>
      <c r="BL257" s="13" t="s">
        <v>561</v>
      </c>
      <c r="BM257" s="223" t="s">
        <v>2179</v>
      </c>
    </row>
    <row r="258" s="2" customFormat="1">
      <c r="A258" s="34"/>
      <c r="B258" s="35"/>
      <c r="C258" s="36"/>
      <c r="D258" s="225" t="s">
        <v>199</v>
      </c>
      <c r="E258" s="36"/>
      <c r="F258" s="226" t="s">
        <v>505</v>
      </c>
      <c r="G258" s="36"/>
      <c r="H258" s="36"/>
      <c r="I258" s="150"/>
      <c r="J258" s="36"/>
      <c r="K258" s="36"/>
      <c r="L258" s="40"/>
      <c r="M258" s="227"/>
      <c r="N258" s="228"/>
      <c r="O258" s="87"/>
      <c r="P258" s="87"/>
      <c r="Q258" s="87"/>
      <c r="R258" s="87"/>
      <c r="S258" s="87"/>
      <c r="T258" s="88"/>
      <c r="U258" s="34"/>
      <c r="V258" s="34"/>
      <c r="W258" s="34"/>
      <c r="X258" s="34"/>
      <c r="Y258" s="34"/>
      <c r="Z258" s="34"/>
      <c r="AA258" s="34"/>
      <c r="AB258" s="34"/>
      <c r="AC258" s="34"/>
      <c r="AD258" s="34"/>
      <c r="AE258" s="34"/>
      <c r="AT258" s="13" t="s">
        <v>199</v>
      </c>
      <c r="AU258" s="13" t="s">
        <v>76</v>
      </c>
    </row>
    <row r="259" s="2" customFormat="1">
      <c r="A259" s="34"/>
      <c r="B259" s="35"/>
      <c r="C259" s="36"/>
      <c r="D259" s="225" t="s">
        <v>340</v>
      </c>
      <c r="E259" s="36"/>
      <c r="F259" s="229" t="s">
        <v>506</v>
      </c>
      <c r="G259" s="36"/>
      <c r="H259" s="36"/>
      <c r="I259" s="150"/>
      <c r="J259" s="36"/>
      <c r="K259" s="36"/>
      <c r="L259" s="40"/>
      <c r="M259" s="227"/>
      <c r="N259" s="228"/>
      <c r="O259" s="87"/>
      <c r="P259" s="87"/>
      <c r="Q259" s="87"/>
      <c r="R259" s="87"/>
      <c r="S259" s="87"/>
      <c r="T259" s="88"/>
      <c r="U259" s="34"/>
      <c r="V259" s="34"/>
      <c r="W259" s="34"/>
      <c r="X259" s="34"/>
      <c r="Y259" s="34"/>
      <c r="Z259" s="34"/>
      <c r="AA259" s="34"/>
      <c r="AB259" s="34"/>
      <c r="AC259" s="34"/>
      <c r="AD259" s="34"/>
      <c r="AE259" s="34"/>
      <c r="AT259" s="13" t="s">
        <v>340</v>
      </c>
      <c r="AU259" s="13" t="s">
        <v>76</v>
      </c>
    </row>
    <row r="260" s="10" customFormat="1">
      <c r="A260" s="10"/>
      <c r="B260" s="230"/>
      <c r="C260" s="231"/>
      <c r="D260" s="225" t="s">
        <v>203</v>
      </c>
      <c r="E260" s="232" t="s">
        <v>1</v>
      </c>
      <c r="F260" s="233" t="s">
        <v>2180</v>
      </c>
      <c r="G260" s="231"/>
      <c r="H260" s="234">
        <v>25</v>
      </c>
      <c r="I260" s="235"/>
      <c r="J260" s="231"/>
      <c r="K260" s="231"/>
      <c r="L260" s="236"/>
      <c r="M260" s="237"/>
      <c r="N260" s="238"/>
      <c r="O260" s="238"/>
      <c r="P260" s="238"/>
      <c r="Q260" s="238"/>
      <c r="R260" s="238"/>
      <c r="S260" s="238"/>
      <c r="T260" s="239"/>
      <c r="U260" s="10"/>
      <c r="V260" s="10"/>
      <c r="W260" s="10"/>
      <c r="X260" s="10"/>
      <c r="Y260" s="10"/>
      <c r="Z260" s="10"/>
      <c r="AA260" s="10"/>
      <c r="AB260" s="10"/>
      <c r="AC260" s="10"/>
      <c r="AD260" s="10"/>
      <c r="AE260" s="10"/>
      <c r="AT260" s="240" t="s">
        <v>203</v>
      </c>
      <c r="AU260" s="240" t="s">
        <v>76</v>
      </c>
      <c r="AV260" s="10" t="s">
        <v>85</v>
      </c>
      <c r="AW260" s="10" t="s">
        <v>32</v>
      </c>
      <c r="AX260" s="10" t="s">
        <v>83</v>
      </c>
      <c r="AY260" s="240" t="s">
        <v>197</v>
      </c>
    </row>
    <row r="261" s="2" customFormat="1" ht="21.75" customHeight="1">
      <c r="A261" s="34"/>
      <c r="B261" s="35"/>
      <c r="C261" s="211" t="s">
        <v>416</v>
      </c>
      <c r="D261" s="211" t="s">
        <v>192</v>
      </c>
      <c r="E261" s="212" t="s">
        <v>1447</v>
      </c>
      <c r="F261" s="213" t="s">
        <v>1448</v>
      </c>
      <c r="G261" s="214" t="s">
        <v>307</v>
      </c>
      <c r="H261" s="215">
        <v>25</v>
      </c>
      <c r="I261" s="216"/>
      <c r="J261" s="217">
        <f>ROUND(I261*H261,2)</f>
        <v>0</v>
      </c>
      <c r="K261" s="218"/>
      <c r="L261" s="40"/>
      <c r="M261" s="219" t="s">
        <v>1</v>
      </c>
      <c r="N261" s="220" t="s">
        <v>41</v>
      </c>
      <c r="O261" s="87"/>
      <c r="P261" s="221">
        <f>O261*H261</f>
        <v>0</v>
      </c>
      <c r="Q261" s="221">
        <v>0</v>
      </c>
      <c r="R261" s="221">
        <f>Q261*H261</f>
        <v>0</v>
      </c>
      <c r="S261" s="221">
        <v>0</v>
      </c>
      <c r="T261" s="222">
        <f>S261*H261</f>
        <v>0</v>
      </c>
      <c r="U261" s="34"/>
      <c r="V261" s="34"/>
      <c r="W261" s="34"/>
      <c r="X261" s="34"/>
      <c r="Y261" s="34"/>
      <c r="Z261" s="34"/>
      <c r="AA261" s="34"/>
      <c r="AB261" s="34"/>
      <c r="AC261" s="34"/>
      <c r="AD261" s="34"/>
      <c r="AE261" s="34"/>
      <c r="AR261" s="223" t="s">
        <v>561</v>
      </c>
      <c r="AT261" s="223" t="s">
        <v>192</v>
      </c>
      <c r="AU261" s="223" t="s">
        <v>76</v>
      </c>
      <c r="AY261" s="13" t="s">
        <v>197</v>
      </c>
      <c r="BE261" s="224">
        <f>IF(N261="základní",J261,0)</f>
        <v>0</v>
      </c>
      <c r="BF261" s="224">
        <f>IF(N261="snížená",J261,0)</f>
        <v>0</v>
      </c>
      <c r="BG261" s="224">
        <f>IF(N261="zákl. přenesená",J261,0)</f>
        <v>0</v>
      </c>
      <c r="BH261" s="224">
        <f>IF(N261="sníž. přenesená",J261,0)</f>
        <v>0</v>
      </c>
      <c r="BI261" s="224">
        <f>IF(N261="nulová",J261,0)</f>
        <v>0</v>
      </c>
      <c r="BJ261" s="13" t="s">
        <v>83</v>
      </c>
      <c r="BK261" s="224">
        <f>ROUND(I261*H261,2)</f>
        <v>0</v>
      </c>
      <c r="BL261" s="13" t="s">
        <v>561</v>
      </c>
      <c r="BM261" s="223" t="s">
        <v>2181</v>
      </c>
    </row>
    <row r="262" s="2" customFormat="1">
      <c r="A262" s="34"/>
      <c r="B262" s="35"/>
      <c r="C262" s="36"/>
      <c r="D262" s="225" t="s">
        <v>199</v>
      </c>
      <c r="E262" s="36"/>
      <c r="F262" s="226" t="s">
        <v>1450</v>
      </c>
      <c r="G262" s="36"/>
      <c r="H262" s="36"/>
      <c r="I262" s="150"/>
      <c r="J262" s="36"/>
      <c r="K262" s="36"/>
      <c r="L262" s="40"/>
      <c r="M262" s="227"/>
      <c r="N262" s="228"/>
      <c r="O262" s="87"/>
      <c r="P262" s="87"/>
      <c r="Q262" s="87"/>
      <c r="R262" s="87"/>
      <c r="S262" s="87"/>
      <c r="T262" s="88"/>
      <c r="U262" s="34"/>
      <c r="V262" s="34"/>
      <c r="W262" s="34"/>
      <c r="X262" s="34"/>
      <c r="Y262" s="34"/>
      <c r="Z262" s="34"/>
      <c r="AA262" s="34"/>
      <c r="AB262" s="34"/>
      <c r="AC262" s="34"/>
      <c r="AD262" s="34"/>
      <c r="AE262" s="34"/>
      <c r="AT262" s="13" t="s">
        <v>199</v>
      </c>
      <c r="AU262" s="13" t="s">
        <v>76</v>
      </c>
    </row>
    <row r="263" s="2" customFormat="1">
      <c r="A263" s="34"/>
      <c r="B263" s="35"/>
      <c r="C263" s="36"/>
      <c r="D263" s="225" t="s">
        <v>340</v>
      </c>
      <c r="E263" s="36"/>
      <c r="F263" s="229" t="s">
        <v>525</v>
      </c>
      <c r="G263" s="36"/>
      <c r="H263" s="36"/>
      <c r="I263" s="150"/>
      <c r="J263" s="36"/>
      <c r="K263" s="36"/>
      <c r="L263" s="40"/>
      <c r="M263" s="227"/>
      <c r="N263" s="228"/>
      <c r="O263" s="87"/>
      <c r="P263" s="87"/>
      <c r="Q263" s="87"/>
      <c r="R263" s="87"/>
      <c r="S263" s="87"/>
      <c r="T263" s="88"/>
      <c r="U263" s="34"/>
      <c r="V263" s="34"/>
      <c r="W263" s="34"/>
      <c r="X263" s="34"/>
      <c r="Y263" s="34"/>
      <c r="Z263" s="34"/>
      <c r="AA263" s="34"/>
      <c r="AB263" s="34"/>
      <c r="AC263" s="34"/>
      <c r="AD263" s="34"/>
      <c r="AE263" s="34"/>
      <c r="AT263" s="13" t="s">
        <v>340</v>
      </c>
      <c r="AU263" s="13" t="s">
        <v>76</v>
      </c>
    </row>
    <row r="264" s="10" customFormat="1">
      <c r="A264" s="10"/>
      <c r="B264" s="230"/>
      <c r="C264" s="231"/>
      <c r="D264" s="225" t="s">
        <v>203</v>
      </c>
      <c r="E264" s="232" t="s">
        <v>1</v>
      </c>
      <c r="F264" s="233" t="s">
        <v>2182</v>
      </c>
      <c r="G264" s="231"/>
      <c r="H264" s="234">
        <v>25</v>
      </c>
      <c r="I264" s="235"/>
      <c r="J264" s="231"/>
      <c r="K264" s="231"/>
      <c r="L264" s="236"/>
      <c r="M264" s="237"/>
      <c r="N264" s="238"/>
      <c r="O264" s="238"/>
      <c r="P264" s="238"/>
      <c r="Q264" s="238"/>
      <c r="R264" s="238"/>
      <c r="S264" s="238"/>
      <c r="T264" s="239"/>
      <c r="U264" s="10"/>
      <c r="V264" s="10"/>
      <c r="W264" s="10"/>
      <c r="X264" s="10"/>
      <c r="Y264" s="10"/>
      <c r="Z264" s="10"/>
      <c r="AA264" s="10"/>
      <c r="AB264" s="10"/>
      <c r="AC264" s="10"/>
      <c r="AD264" s="10"/>
      <c r="AE264" s="10"/>
      <c r="AT264" s="240" t="s">
        <v>203</v>
      </c>
      <c r="AU264" s="240" t="s">
        <v>76</v>
      </c>
      <c r="AV264" s="10" t="s">
        <v>85</v>
      </c>
      <c r="AW264" s="10" t="s">
        <v>32</v>
      </c>
      <c r="AX264" s="10" t="s">
        <v>83</v>
      </c>
      <c r="AY264" s="240" t="s">
        <v>197</v>
      </c>
    </row>
    <row r="265" s="2" customFormat="1" ht="16.5" customHeight="1">
      <c r="A265" s="34"/>
      <c r="B265" s="35"/>
      <c r="C265" s="211" t="s">
        <v>421</v>
      </c>
      <c r="D265" s="211" t="s">
        <v>192</v>
      </c>
      <c r="E265" s="212" t="s">
        <v>496</v>
      </c>
      <c r="F265" s="213" t="s">
        <v>497</v>
      </c>
      <c r="G265" s="214" t="s">
        <v>209</v>
      </c>
      <c r="H265" s="215">
        <v>1</v>
      </c>
      <c r="I265" s="216"/>
      <c r="J265" s="217">
        <f>ROUND(I265*H265,2)</f>
        <v>0</v>
      </c>
      <c r="K265" s="218"/>
      <c r="L265" s="40"/>
      <c r="M265" s="219" t="s">
        <v>1</v>
      </c>
      <c r="N265" s="220" t="s">
        <v>41</v>
      </c>
      <c r="O265" s="87"/>
      <c r="P265" s="221">
        <f>O265*H265</f>
        <v>0</v>
      </c>
      <c r="Q265" s="221">
        <v>0</v>
      </c>
      <c r="R265" s="221">
        <f>Q265*H265</f>
        <v>0</v>
      </c>
      <c r="S265" s="221">
        <v>0</v>
      </c>
      <c r="T265" s="222">
        <f>S265*H265</f>
        <v>0</v>
      </c>
      <c r="U265" s="34"/>
      <c r="V265" s="34"/>
      <c r="W265" s="34"/>
      <c r="X265" s="34"/>
      <c r="Y265" s="34"/>
      <c r="Z265" s="34"/>
      <c r="AA265" s="34"/>
      <c r="AB265" s="34"/>
      <c r="AC265" s="34"/>
      <c r="AD265" s="34"/>
      <c r="AE265" s="34"/>
      <c r="AR265" s="223" t="s">
        <v>503</v>
      </c>
      <c r="AT265" s="223" t="s">
        <v>192</v>
      </c>
      <c r="AU265" s="223" t="s">
        <v>76</v>
      </c>
      <c r="AY265" s="13" t="s">
        <v>197</v>
      </c>
      <c r="BE265" s="224">
        <f>IF(N265="základní",J265,0)</f>
        <v>0</v>
      </c>
      <c r="BF265" s="224">
        <f>IF(N265="snížená",J265,0)</f>
        <v>0</v>
      </c>
      <c r="BG265" s="224">
        <f>IF(N265="zákl. přenesená",J265,0)</f>
        <v>0</v>
      </c>
      <c r="BH265" s="224">
        <f>IF(N265="sníž. přenesená",J265,0)</f>
        <v>0</v>
      </c>
      <c r="BI265" s="224">
        <f>IF(N265="nulová",J265,0)</f>
        <v>0</v>
      </c>
      <c r="BJ265" s="13" t="s">
        <v>83</v>
      </c>
      <c r="BK265" s="224">
        <f>ROUND(I265*H265,2)</f>
        <v>0</v>
      </c>
      <c r="BL265" s="13" t="s">
        <v>503</v>
      </c>
      <c r="BM265" s="223" t="s">
        <v>2183</v>
      </c>
    </row>
    <row r="266" s="2" customFormat="1">
      <c r="A266" s="34"/>
      <c r="B266" s="35"/>
      <c r="C266" s="36"/>
      <c r="D266" s="225" t="s">
        <v>199</v>
      </c>
      <c r="E266" s="36"/>
      <c r="F266" s="226" t="s">
        <v>499</v>
      </c>
      <c r="G266" s="36"/>
      <c r="H266" s="36"/>
      <c r="I266" s="150"/>
      <c r="J266" s="36"/>
      <c r="K266" s="36"/>
      <c r="L266" s="40"/>
      <c r="M266" s="227"/>
      <c r="N266" s="228"/>
      <c r="O266" s="87"/>
      <c r="P266" s="87"/>
      <c r="Q266" s="87"/>
      <c r="R266" s="87"/>
      <c r="S266" s="87"/>
      <c r="T266" s="88"/>
      <c r="U266" s="34"/>
      <c r="V266" s="34"/>
      <c r="W266" s="34"/>
      <c r="X266" s="34"/>
      <c r="Y266" s="34"/>
      <c r="Z266" s="34"/>
      <c r="AA266" s="34"/>
      <c r="AB266" s="34"/>
      <c r="AC266" s="34"/>
      <c r="AD266" s="34"/>
      <c r="AE266" s="34"/>
      <c r="AT266" s="13" t="s">
        <v>199</v>
      </c>
      <c r="AU266" s="13" t="s">
        <v>76</v>
      </c>
    </row>
    <row r="267" s="2" customFormat="1">
      <c r="A267" s="34"/>
      <c r="B267" s="35"/>
      <c r="C267" s="36"/>
      <c r="D267" s="225" t="s">
        <v>340</v>
      </c>
      <c r="E267" s="36"/>
      <c r="F267" s="229" t="s">
        <v>1095</v>
      </c>
      <c r="G267" s="36"/>
      <c r="H267" s="36"/>
      <c r="I267" s="150"/>
      <c r="J267" s="36"/>
      <c r="K267" s="36"/>
      <c r="L267" s="40"/>
      <c r="M267" s="227"/>
      <c r="N267" s="228"/>
      <c r="O267" s="87"/>
      <c r="P267" s="87"/>
      <c r="Q267" s="87"/>
      <c r="R267" s="87"/>
      <c r="S267" s="87"/>
      <c r="T267" s="88"/>
      <c r="U267" s="34"/>
      <c r="V267" s="34"/>
      <c r="W267" s="34"/>
      <c r="X267" s="34"/>
      <c r="Y267" s="34"/>
      <c r="Z267" s="34"/>
      <c r="AA267" s="34"/>
      <c r="AB267" s="34"/>
      <c r="AC267" s="34"/>
      <c r="AD267" s="34"/>
      <c r="AE267" s="34"/>
      <c r="AT267" s="13" t="s">
        <v>340</v>
      </c>
      <c r="AU267" s="13" t="s">
        <v>76</v>
      </c>
    </row>
    <row r="268" s="10" customFormat="1">
      <c r="A268" s="10"/>
      <c r="B268" s="230"/>
      <c r="C268" s="231"/>
      <c r="D268" s="225" t="s">
        <v>203</v>
      </c>
      <c r="E268" s="232" t="s">
        <v>1</v>
      </c>
      <c r="F268" s="233" t="s">
        <v>2184</v>
      </c>
      <c r="G268" s="231"/>
      <c r="H268" s="234">
        <v>1</v>
      </c>
      <c r="I268" s="235"/>
      <c r="J268" s="231"/>
      <c r="K268" s="231"/>
      <c r="L268" s="236"/>
      <c r="M268" s="267"/>
      <c r="N268" s="268"/>
      <c r="O268" s="268"/>
      <c r="P268" s="268"/>
      <c r="Q268" s="268"/>
      <c r="R268" s="268"/>
      <c r="S268" s="268"/>
      <c r="T268" s="269"/>
      <c r="U268" s="10"/>
      <c r="V268" s="10"/>
      <c r="W268" s="10"/>
      <c r="X268" s="10"/>
      <c r="Y268" s="10"/>
      <c r="Z268" s="10"/>
      <c r="AA268" s="10"/>
      <c r="AB268" s="10"/>
      <c r="AC268" s="10"/>
      <c r="AD268" s="10"/>
      <c r="AE268" s="10"/>
      <c r="AT268" s="240" t="s">
        <v>203</v>
      </c>
      <c r="AU268" s="240" t="s">
        <v>76</v>
      </c>
      <c r="AV268" s="10" t="s">
        <v>85</v>
      </c>
      <c r="AW268" s="10" t="s">
        <v>32</v>
      </c>
      <c r="AX268" s="10" t="s">
        <v>83</v>
      </c>
      <c r="AY268" s="240" t="s">
        <v>197</v>
      </c>
    </row>
    <row r="269" s="2" customFormat="1" ht="6.96" customHeight="1">
      <c r="A269" s="34"/>
      <c r="B269" s="62"/>
      <c r="C269" s="63"/>
      <c r="D269" s="63"/>
      <c r="E269" s="63"/>
      <c r="F269" s="63"/>
      <c r="G269" s="63"/>
      <c r="H269" s="63"/>
      <c r="I269" s="188"/>
      <c r="J269" s="63"/>
      <c r="K269" s="63"/>
      <c r="L269" s="40"/>
      <c r="M269" s="34"/>
      <c r="O269" s="34"/>
      <c r="P269" s="34"/>
      <c r="Q269" s="34"/>
      <c r="R269" s="34"/>
      <c r="S269" s="34"/>
      <c r="T269" s="34"/>
      <c r="U269" s="34"/>
      <c r="V269" s="34"/>
      <c r="W269" s="34"/>
      <c r="X269" s="34"/>
      <c r="Y269" s="34"/>
      <c r="Z269" s="34"/>
      <c r="AA269" s="34"/>
      <c r="AB269" s="34"/>
      <c r="AC269" s="34"/>
      <c r="AD269" s="34"/>
      <c r="AE269" s="34"/>
    </row>
  </sheetData>
  <sheetProtection sheet="1" autoFilter="0" formatColumns="0" formatRows="0" objects="1" scenarios="1" spinCount="100000" saltValue="++f6PfZw/oZ9kJtfzB8iMb7BoIbPLAthAus0hZQyJU96Fc2XGXxKkGSK/B76G9R8J3D2EKdwpTe0vtuchSf56A==" hashValue="4F+/Nq29cuJ9J3g64uE2ZjxgLp9YXR89CocYq8A2FdylzpZv3WJ0Fdtnj8hkDpOq6AYPFyuQDVOe0gfGxwRWSw==" algorithmName="SHA-512" password="CC35"/>
  <autoFilter ref="C119:K268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08:H108"/>
    <mergeCell ref="E110:H110"/>
    <mergeCell ref="E112:H112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" style="1" customWidth="1"/>
    <col min="8" max="8" width="11.5" style="1" customWidth="1"/>
    <col min="9" max="9" width="20.16016" style="142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42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3" t="s">
        <v>163</v>
      </c>
    </row>
    <row r="3" s="1" customFormat="1" ht="6.96" customHeight="1">
      <c r="B3" s="143"/>
      <c r="C3" s="144"/>
      <c r="D3" s="144"/>
      <c r="E3" s="144"/>
      <c r="F3" s="144"/>
      <c r="G3" s="144"/>
      <c r="H3" s="144"/>
      <c r="I3" s="145"/>
      <c r="J3" s="144"/>
      <c r="K3" s="144"/>
      <c r="L3" s="16"/>
      <c r="AT3" s="13" t="s">
        <v>85</v>
      </c>
    </row>
    <row r="4" s="1" customFormat="1" ht="24.96" customHeight="1">
      <c r="B4" s="16"/>
      <c r="D4" s="146" t="s">
        <v>169</v>
      </c>
      <c r="I4" s="142"/>
      <c r="L4" s="16"/>
      <c r="M4" s="147" t="s">
        <v>10</v>
      </c>
      <c r="AT4" s="13" t="s">
        <v>4</v>
      </c>
    </row>
    <row r="5" s="1" customFormat="1" ht="6.96" customHeight="1">
      <c r="B5" s="16"/>
      <c r="I5" s="142"/>
      <c r="L5" s="16"/>
    </row>
    <row r="6" s="1" customFormat="1" ht="12" customHeight="1">
      <c r="B6" s="16"/>
      <c r="D6" s="148" t="s">
        <v>16</v>
      </c>
      <c r="I6" s="142"/>
      <c r="L6" s="16"/>
    </row>
    <row r="7" s="1" customFormat="1" ht="16.5" customHeight="1">
      <c r="B7" s="16"/>
      <c r="E7" s="149" t="str">
        <f>'Rekapitulace stavby'!K6</f>
        <v xml:space="preserve">Oprava kolejí a výhybek v uzlu Plzeň a na trati  Plzeň - Blatno</v>
      </c>
      <c r="F7" s="148"/>
      <c r="G7" s="148"/>
      <c r="H7" s="148"/>
      <c r="I7" s="142"/>
      <c r="L7" s="16"/>
    </row>
    <row r="8" s="1" customFormat="1" ht="12" customHeight="1">
      <c r="B8" s="16"/>
      <c r="D8" s="148" t="s">
        <v>170</v>
      </c>
      <c r="I8" s="142"/>
      <c r="L8" s="16"/>
    </row>
    <row r="9" s="2" customFormat="1" ht="16.5" customHeight="1">
      <c r="A9" s="34"/>
      <c r="B9" s="40"/>
      <c r="C9" s="34"/>
      <c r="D9" s="34"/>
      <c r="E9" s="149" t="s">
        <v>2088</v>
      </c>
      <c r="F9" s="34"/>
      <c r="G9" s="34"/>
      <c r="H9" s="34"/>
      <c r="I9" s="150"/>
      <c r="J9" s="34"/>
      <c r="K9" s="34"/>
      <c r="L9" s="59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 ht="12" customHeight="1">
      <c r="A10" s="34"/>
      <c r="B10" s="40"/>
      <c r="C10" s="34"/>
      <c r="D10" s="148" t="s">
        <v>172</v>
      </c>
      <c r="E10" s="34"/>
      <c r="F10" s="34"/>
      <c r="G10" s="34"/>
      <c r="H10" s="34"/>
      <c r="I10" s="150"/>
      <c r="J10" s="34"/>
      <c r="K10" s="34"/>
      <c r="L10" s="59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6.5" customHeight="1">
      <c r="A11" s="34"/>
      <c r="B11" s="40"/>
      <c r="C11" s="34"/>
      <c r="D11" s="34"/>
      <c r="E11" s="151" t="s">
        <v>2185</v>
      </c>
      <c r="F11" s="34"/>
      <c r="G11" s="34"/>
      <c r="H11" s="34"/>
      <c r="I11" s="150"/>
      <c r="J11" s="34"/>
      <c r="K11" s="34"/>
      <c r="L11" s="59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>
      <c r="A12" s="34"/>
      <c r="B12" s="40"/>
      <c r="C12" s="34"/>
      <c r="D12" s="34"/>
      <c r="E12" s="34"/>
      <c r="F12" s="34"/>
      <c r="G12" s="34"/>
      <c r="H12" s="34"/>
      <c r="I12" s="150"/>
      <c r="J12" s="34"/>
      <c r="K12" s="34"/>
      <c r="L12" s="59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2" customHeight="1">
      <c r="A13" s="34"/>
      <c r="B13" s="40"/>
      <c r="C13" s="34"/>
      <c r="D13" s="148" t="s">
        <v>18</v>
      </c>
      <c r="E13" s="34"/>
      <c r="F13" s="137" t="s">
        <v>1</v>
      </c>
      <c r="G13" s="34"/>
      <c r="H13" s="34"/>
      <c r="I13" s="152" t="s">
        <v>19</v>
      </c>
      <c r="J13" s="137" t="s">
        <v>1</v>
      </c>
      <c r="K13" s="34"/>
      <c r="L13" s="59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40"/>
      <c r="C14" s="34"/>
      <c r="D14" s="148" t="s">
        <v>20</v>
      </c>
      <c r="E14" s="34"/>
      <c r="F14" s="137" t="s">
        <v>21</v>
      </c>
      <c r="G14" s="34"/>
      <c r="H14" s="34"/>
      <c r="I14" s="152" t="s">
        <v>22</v>
      </c>
      <c r="J14" s="153" t="str">
        <f>'Rekapitulace stavby'!AN8</f>
        <v>8. 1. 2020</v>
      </c>
      <c r="K14" s="34"/>
      <c r="L14" s="59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0.8" customHeight="1">
      <c r="A15" s="34"/>
      <c r="B15" s="40"/>
      <c r="C15" s="34"/>
      <c r="D15" s="34"/>
      <c r="E15" s="34"/>
      <c r="F15" s="34"/>
      <c r="G15" s="34"/>
      <c r="H15" s="34"/>
      <c r="I15" s="150"/>
      <c r="J15" s="34"/>
      <c r="K15" s="34"/>
      <c r="L15" s="59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12" customHeight="1">
      <c r="A16" s="34"/>
      <c r="B16" s="40"/>
      <c r="C16" s="34"/>
      <c r="D16" s="148" t="s">
        <v>24</v>
      </c>
      <c r="E16" s="34"/>
      <c r="F16" s="34"/>
      <c r="G16" s="34"/>
      <c r="H16" s="34"/>
      <c r="I16" s="152" t="s">
        <v>25</v>
      </c>
      <c r="J16" s="137" t="s">
        <v>1</v>
      </c>
      <c r="K16" s="34"/>
      <c r="L16" s="59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8" customHeight="1">
      <c r="A17" s="34"/>
      <c r="B17" s="40"/>
      <c r="C17" s="34"/>
      <c r="D17" s="34"/>
      <c r="E17" s="137" t="s">
        <v>2090</v>
      </c>
      <c r="F17" s="34"/>
      <c r="G17" s="34"/>
      <c r="H17" s="34"/>
      <c r="I17" s="152" t="s">
        <v>27</v>
      </c>
      <c r="J17" s="137" t="s">
        <v>1</v>
      </c>
      <c r="K17" s="34"/>
      <c r="L17" s="59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6.96" customHeight="1">
      <c r="A18" s="34"/>
      <c r="B18" s="40"/>
      <c r="C18" s="34"/>
      <c r="D18" s="34"/>
      <c r="E18" s="34"/>
      <c r="F18" s="34"/>
      <c r="G18" s="34"/>
      <c r="H18" s="34"/>
      <c r="I18" s="150"/>
      <c r="J18" s="34"/>
      <c r="K18" s="34"/>
      <c r="L18" s="59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12" customHeight="1">
      <c r="A19" s="34"/>
      <c r="B19" s="40"/>
      <c r="C19" s="34"/>
      <c r="D19" s="148" t="s">
        <v>28</v>
      </c>
      <c r="E19" s="34"/>
      <c r="F19" s="34"/>
      <c r="G19" s="34"/>
      <c r="H19" s="34"/>
      <c r="I19" s="152" t="s">
        <v>25</v>
      </c>
      <c r="J19" s="29" t="str">
        <f>'Rekapitulace stavby'!AN13</f>
        <v>Vyplň údaj</v>
      </c>
      <c r="K19" s="34"/>
      <c r="L19" s="59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8" customHeight="1">
      <c r="A20" s="34"/>
      <c r="B20" s="40"/>
      <c r="C20" s="34"/>
      <c r="D20" s="34"/>
      <c r="E20" s="29" t="str">
        <f>'Rekapitulace stavby'!E14</f>
        <v>Vyplň údaj</v>
      </c>
      <c r="F20" s="137"/>
      <c r="G20" s="137"/>
      <c r="H20" s="137"/>
      <c r="I20" s="152" t="s">
        <v>27</v>
      </c>
      <c r="J20" s="29" t="str">
        <f>'Rekapitulace stavby'!AN14</f>
        <v>Vyplň údaj</v>
      </c>
      <c r="K20" s="34"/>
      <c r="L20" s="59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6.96" customHeight="1">
      <c r="A21" s="34"/>
      <c r="B21" s="40"/>
      <c r="C21" s="34"/>
      <c r="D21" s="34"/>
      <c r="E21" s="34"/>
      <c r="F21" s="34"/>
      <c r="G21" s="34"/>
      <c r="H21" s="34"/>
      <c r="I21" s="150"/>
      <c r="J21" s="34"/>
      <c r="K21" s="34"/>
      <c r="L21" s="59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12" customHeight="1">
      <c r="A22" s="34"/>
      <c r="B22" s="40"/>
      <c r="C22" s="34"/>
      <c r="D22" s="148" t="s">
        <v>30</v>
      </c>
      <c r="E22" s="34"/>
      <c r="F22" s="34"/>
      <c r="G22" s="34"/>
      <c r="H22" s="34"/>
      <c r="I22" s="152" t="s">
        <v>25</v>
      </c>
      <c r="J22" s="137" t="str">
        <f>IF('Rekapitulace stavby'!AN16="","",'Rekapitulace stavby'!AN16)</f>
        <v/>
      </c>
      <c r="K22" s="34"/>
      <c r="L22" s="59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8" customHeight="1">
      <c r="A23" s="34"/>
      <c r="B23" s="40"/>
      <c r="C23" s="34"/>
      <c r="D23" s="34"/>
      <c r="E23" s="137" t="str">
        <f>IF('Rekapitulace stavby'!E17="","",'Rekapitulace stavby'!E17)</f>
        <v xml:space="preserve"> </v>
      </c>
      <c r="F23" s="34"/>
      <c r="G23" s="34"/>
      <c r="H23" s="34"/>
      <c r="I23" s="152" t="s">
        <v>27</v>
      </c>
      <c r="J23" s="137" t="str">
        <f>IF('Rekapitulace stavby'!AN17="","",'Rekapitulace stavby'!AN17)</f>
        <v/>
      </c>
      <c r="K23" s="34"/>
      <c r="L23" s="59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6.96" customHeight="1">
      <c r="A24" s="34"/>
      <c r="B24" s="40"/>
      <c r="C24" s="34"/>
      <c r="D24" s="34"/>
      <c r="E24" s="34"/>
      <c r="F24" s="34"/>
      <c r="G24" s="34"/>
      <c r="H24" s="34"/>
      <c r="I24" s="150"/>
      <c r="J24" s="34"/>
      <c r="K24" s="34"/>
      <c r="L24" s="59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12" customHeight="1">
      <c r="A25" s="34"/>
      <c r="B25" s="40"/>
      <c r="C25" s="34"/>
      <c r="D25" s="148" t="s">
        <v>33</v>
      </c>
      <c r="E25" s="34"/>
      <c r="F25" s="34"/>
      <c r="G25" s="34"/>
      <c r="H25" s="34"/>
      <c r="I25" s="152" t="s">
        <v>25</v>
      </c>
      <c r="J25" s="137" t="s">
        <v>1</v>
      </c>
      <c r="K25" s="34"/>
      <c r="L25" s="59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8" customHeight="1">
      <c r="A26" s="34"/>
      <c r="B26" s="40"/>
      <c r="C26" s="34"/>
      <c r="D26" s="34"/>
      <c r="E26" s="137" t="s">
        <v>34</v>
      </c>
      <c r="F26" s="34"/>
      <c r="G26" s="34"/>
      <c r="H26" s="34"/>
      <c r="I26" s="152" t="s">
        <v>27</v>
      </c>
      <c r="J26" s="137" t="s">
        <v>1</v>
      </c>
      <c r="K26" s="34"/>
      <c r="L26" s="59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2" customFormat="1" ht="6.96" customHeight="1">
      <c r="A27" s="34"/>
      <c r="B27" s="40"/>
      <c r="C27" s="34"/>
      <c r="D27" s="34"/>
      <c r="E27" s="34"/>
      <c r="F27" s="34"/>
      <c r="G27" s="34"/>
      <c r="H27" s="34"/>
      <c r="I27" s="150"/>
      <c r="J27" s="34"/>
      <c r="K27" s="34"/>
      <c r="L27" s="59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="2" customFormat="1" ht="12" customHeight="1">
      <c r="A28" s="34"/>
      <c r="B28" s="40"/>
      <c r="C28" s="34"/>
      <c r="D28" s="148" t="s">
        <v>35</v>
      </c>
      <c r="E28" s="34"/>
      <c r="F28" s="34"/>
      <c r="G28" s="34"/>
      <c r="H28" s="34"/>
      <c r="I28" s="150"/>
      <c r="J28" s="34"/>
      <c r="K28" s="34"/>
      <c r="L28" s="59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8" customFormat="1" ht="16.5" customHeight="1">
      <c r="A29" s="154"/>
      <c r="B29" s="155"/>
      <c r="C29" s="154"/>
      <c r="D29" s="154"/>
      <c r="E29" s="156" t="s">
        <v>1</v>
      </c>
      <c r="F29" s="156"/>
      <c r="G29" s="156"/>
      <c r="H29" s="156"/>
      <c r="I29" s="157"/>
      <c r="J29" s="154"/>
      <c r="K29" s="154"/>
      <c r="L29" s="158"/>
      <c r="S29" s="154"/>
      <c r="T29" s="154"/>
      <c r="U29" s="154"/>
      <c r="V29" s="154"/>
      <c r="W29" s="154"/>
      <c r="X29" s="154"/>
      <c r="Y29" s="154"/>
      <c r="Z29" s="154"/>
      <c r="AA29" s="154"/>
      <c r="AB29" s="154"/>
      <c r="AC29" s="154"/>
      <c r="AD29" s="154"/>
      <c r="AE29" s="154"/>
    </row>
    <row r="30" s="2" customFormat="1" ht="6.96" customHeight="1">
      <c r="A30" s="34"/>
      <c r="B30" s="40"/>
      <c r="C30" s="34"/>
      <c r="D30" s="34"/>
      <c r="E30" s="34"/>
      <c r="F30" s="34"/>
      <c r="G30" s="34"/>
      <c r="H30" s="34"/>
      <c r="I30" s="150"/>
      <c r="J30" s="34"/>
      <c r="K30" s="34"/>
      <c r="L30" s="59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40"/>
      <c r="C31" s="34"/>
      <c r="D31" s="159"/>
      <c r="E31" s="159"/>
      <c r="F31" s="159"/>
      <c r="G31" s="159"/>
      <c r="H31" s="159"/>
      <c r="I31" s="160"/>
      <c r="J31" s="159"/>
      <c r="K31" s="159"/>
      <c r="L31" s="59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25.44" customHeight="1">
      <c r="A32" s="34"/>
      <c r="B32" s="40"/>
      <c r="C32" s="34"/>
      <c r="D32" s="161" t="s">
        <v>36</v>
      </c>
      <c r="E32" s="34"/>
      <c r="F32" s="34"/>
      <c r="G32" s="34"/>
      <c r="H32" s="34"/>
      <c r="I32" s="150"/>
      <c r="J32" s="162">
        <f>ROUND(J120, 2)</f>
        <v>0</v>
      </c>
      <c r="K32" s="34"/>
      <c r="L32" s="59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6.96" customHeight="1">
      <c r="A33" s="34"/>
      <c r="B33" s="40"/>
      <c r="C33" s="34"/>
      <c r="D33" s="159"/>
      <c r="E33" s="159"/>
      <c r="F33" s="159"/>
      <c r="G33" s="159"/>
      <c r="H33" s="159"/>
      <c r="I33" s="160"/>
      <c r="J33" s="159"/>
      <c r="K33" s="159"/>
      <c r="L33" s="59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40"/>
      <c r="C34" s="34"/>
      <c r="D34" s="34"/>
      <c r="E34" s="34"/>
      <c r="F34" s="163" t="s">
        <v>38</v>
      </c>
      <c r="G34" s="34"/>
      <c r="H34" s="34"/>
      <c r="I34" s="164" t="s">
        <v>37</v>
      </c>
      <c r="J34" s="163" t="s">
        <v>39</v>
      </c>
      <c r="K34" s="34"/>
      <c r="L34" s="59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="2" customFormat="1" ht="14.4" customHeight="1">
      <c r="A35" s="34"/>
      <c r="B35" s="40"/>
      <c r="C35" s="34"/>
      <c r="D35" s="165" t="s">
        <v>40</v>
      </c>
      <c r="E35" s="148" t="s">
        <v>41</v>
      </c>
      <c r="F35" s="166">
        <f>ROUND((SUM(BE120:BE126)),  2)</f>
        <v>0</v>
      </c>
      <c r="G35" s="34"/>
      <c r="H35" s="34"/>
      <c r="I35" s="167">
        <v>0.20999999999999999</v>
      </c>
      <c r="J35" s="166">
        <f>ROUND(((SUM(BE120:BE126))*I35),  2)</f>
        <v>0</v>
      </c>
      <c r="K35" s="34"/>
      <c r="L35" s="59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="2" customFormat="1" ht="14.4" customHeight="1">
      <c r="A36" s="34"/>
      <c r="B36" s="40"/>
      <c r="C36" s="34"/>
      <c r="D36" s="34"/>
      <c r="E36" s="148" t="s">
        <v>42</v>
      </c>
      <c r="F36" s="166">
        <f>ROUND((SUM(BF120:BF126)),  2)</f>
        <v>0</v>
      </c>
      <c r="G36" s="34"/>
      <c r="H36" s="34"/>
      <c r="I36" s="167">
        <v>0.14999999999999999</v>
      </c>
      <c r="J36" s="166">
        <f>ROUND(((SUM(BF120:BF126))*I36),  2)</f>
        <v>0</v>
      </c>
      <c r="K36" s="34"/>
      <c r="L36" s="59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40"/>
      <c r="C37" s="34"/>
      <c r="D37" s="34"/>
      <c r="E37" s="148" t="s">
        <v>43</v>
      </c>
      <c r="F37" s="166">
        <f>ROUND((SUM(BG120:BG126)),  2)</f>
        <v>0</v>
      </c>
      <c r="G37" s="34"/>
      <c r="H37" s="34"/>
      <c r="I37" s="167">
        <v>0.20999999999999999</v>
      </c>
      <c r="J37" s="166">
        <f>0</f>
        <v>0</v>
      </c>
      <c r="K37" s="34"/>
      <c r="L37" s="59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hidden="1" s="2" customFormat="1" ht="14.4" customHeight="1">
      <c r="A38" s="34"/>
      <c r="B38" s="40"/>
      <c r="C38" s="34"/>
      <c r="D38" s="34"/>
      <c r="E38" s="148" t="s">
        <v>44</v>
      </c>
      <c r="F38" s="166">
        <f>ROUND((SUM(BH120:BH126)),  2)</f>
        <v>0</v>
      </c>
      <c r="G38" s="34"/>
      <c r="H38" s="34"/>
      <c r="I38" s="167">
        <v>0.14999999999999999</v>
      </c>
      <c r="J38" s="166">
        <f>0</f>
        <v>0</v>
      </c>
      <c r="K38" s="34"/>
      <c r="L38" s="59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hidden="1" s="2" customFormat="1" ht="14.4" customHeight="1">
      <c r="A39" s="34"/>
      <c r="B39" s="40"/>
      <c r="C39" s="34"/>
      <c r="D39" s="34"/>
      <c r="E39" s="148" t="s">
        <v>45</v>
      </c>
      <c r="F39" s="166">
        <f>ROUND((SUM(BI120:BI126)),  2)</f>
        <v>0</v>
      </c>
      <c r="G39" s="34"/>
      <c r="H39" s="34"/>
      <c r="I39" s="167">
        <v>0</v>
      </c>
      <c r="J39" s="166">
        <f>0</f>
        <v>0</v>
      </c>
      <c r="K39" s="34"/>
      <c r="L39" s="59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6.96" customHeight="1">
      <c r="A40" s="34"/>
      <c r="B40" s="40"/>
      <c r="C40" s="34"/>
      <c r="D40" s="34"/>
      <c r="E40" s="34"/>
      <c r="F40" s="34"/>
      <c r="G40" s="34"/>
      <c r="H40" s="34"/>
      <c r="I40" s="150"/>
      <c r="J40" s="34"/>
      <c r="K40" s="34"/>
      <c r="L40" s="59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2" customFormat="1" ht="25.44" customHeight="1">
      <c r="A41" s="34"/>
      <c r="B41" s="40"/>
      <c r="C41" s="168"/>
      <c r="D41" s="169" t="s">
        <v>46</v>
      </c>
      <c r="E41" s="170"/>
      <c r="F41" s="170"/>
      <c r="G41" s="171" t="s">
        <v>47</v>
      </c>
      <c r="H41" s="172" t="s">
        <v>48</v>
      </c>
      <c r="I41" s="173"/>
      <c r="J41" s="174">
        <f>SUM(J32:J39)</f>
        <v>0</v>
      </c>
      <c r="K41" s="175"/>
      <c r="L41" s="59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="2" customFormat="1" ht="14.4" customHeight="1">
      <c r="A42" s="34"/>
      <c r="B42" s="40"/>
      <c r="C42" s="34"/>
      <c r="D42" s="34"/>
      <c r="E42" s="34"/>
      <c r="F42" s="34"/>
      <c r="G42" s="34"/>
      <c r="H42" s="34"/>
      <c r="I42" s="150"/>
      <c r="J42" s="34"/>
      <c r="K42" s="34"/>
      <c r="L42" s="59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="1" customFormat="1" ht="14.4" customHeight="1">
      <c r="B43" s="16"/>
      <c r="I43" s="142"/>
      <c r="L43" s="16"/>
    </row>
    <row r="44" s="1" customFormat="1" ht="14.4" customHeight="1">
      <c r="B44" s="16"/>
      <c r="I44" s="142"/>
      <c r="L44" s="16"/>
    </row>
    <row r="45" s="1" customFormat="1" ht="14.4" customHeight="1">
      <c r="B45" s="16"/>
      <c r="I45" s="142"/>
      <c r="L45" s="16"/>
    </row>
    <row r="46" s="1" customFormat="1" ht="14.4" customHeight="1">
      <c r="B46" s="16"/>
      <c r="I46" s="142"/>
      <c r="L46" s="16"/>
    </row>
    <row r="47" s="1" customFormat="1" ht="14.4" customHeight="1">
      <c r="B47" s="16"/>
      <c r="I47" s="142"/>
      <c r="L47" s="16"/>
    </row>
    <row r="48" s="1" customFormat="1" ht="14.4" customHeight="1">
      <c r="B48" s="16"/>
      <c r="I48" s="142"/>
      <c r="L48" s="16"/>
    </row>
    <row r="49" s="1" customFormat="1" ht="14.4" customHeight="1">
      <c r="B49" s="16"/>
      <c r="I49" s="142"/>
      <c r="L49" s="16"/>
    </row>
    <row r="50" s="2" customFormat="1" ht="14.4" customHeight="1">
      <c r="B50" s="59"/>
      <c r="D50" s="176" t="s">
        <v>49</v>
      </c>
      <c r="E50" s="177"/>
      <c r="F50" s="177"/>
      <c r="G50" s="176" t="s">
        <v>50</v>
      </c>
      <c r="H50" s="177"/>
      <c r="I50" s="178"/>
      <c r="J50" s="177"/>
      <c r="K50" s="177"/>
      <c r="L50" s="59"/>
    </row>
    <row r="51">
      <c r="B51" s="16"/>
      <c r="L51" s="16"/>
    </row>
    <row r="52">
      <c r="B52" s="16"/>
      <c r="L52" s="16"/>
    </row>
    <row r="53">
      <c r="B53" s="16"/>
      <c r="L53" s="16"/>
    </row>
    <row r="54">
      <c r="B54" s="16"/>
      <c r="L54" s="16"/>
    </row>
    <row r="55">
      <c r="B55" s="16"/>
      <c r="L55" s="16"/>
    </row>
    <row r="56">
      <c r="B56" s="16"/>
      <c r="L56" s="16"/>
    </row>
    <row r="57">
      <c r="B57" s="16"/>
      <c r="L57" s="16"/>
    </row>
    <row r="58">
      <c r="B58" s="16"/>
      <c r="L58" s="16"/>
    </row>
    <row r="59">
      <c r="B59" s="16"/>
      <c r="L59" s="16"/>
    </row>
    <row r="60">
      <c r="B60" s="16"/>
      <c r="L60" s="16"/>
    </row>
    <row r="61" s="2" customFormat="1">
      <c r="A61" s="34"/>
      <c r="B61" s="40"/>
      <c r="C61" s="34"/>
      <c r="D61" s="179" t="s">
        <v>51</v>
      </c>
      <c r="E61" s="180"/>
      <c r="F61" s="181" t="s">
        <v>52</v>
      </c>
      <c r="G61" s="179" t="s">
        <v>51</v>
      </c>
      <c r="H61" s="180"/>
      <c r="I61" s="182"/>
      <c r="J61" s="183" t="s">
        <v>52</v>
      </c>
      <c r="K61" s="180"/>
      <c r="L61" s="59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6"/>
      <c r="L62" s="16"/>
    </row>
    <row r="63">
      <c r="B63" s="16"/>
      <c r="L63" s="16"/>
    </row>
    <row r="64">
      <c r="B64" s="16"/>
      <c r="L64" s="16"/>
    </row>
    <row r="65" s="2" customFormat="1">
      <c r="A65" s="34"/>
      <c r="B65" s="40"/>
      <c r="C65" s="34"/>
      <c r="D65" s="176" t="s">
        <v>53</v>
      </c>
      <c r="E65" s="184"/>
      <c r="F65" s="184"/>
      <c r="G65" s="176" t="s">
        <v>54</v>
      </c>
      <c r="H65" s="184"/>
      <c r="I65" s="185"/>
      <c r="J65" s="184"/>
      <c r="K65" s="184"/>
      <c r="L65" s="59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6"/>
      <c r="L66" s="16"/>
    </row>
    <row r="67">
      <c r="B67" s="16"/>
      <c r="L67" s="16"/>
    </row>
    <row r="68">
      <c r="B68" s="16"/>
      <c r="L68" s="16"/>
    </row>
    <row r="69">
      <c r="B69" s="16"/>
      <c r="L69" s="16"/>
    </row>
    <row r="70">
      <c r="B70" s="16"/>
      <c r="L70" s="16"/>
    </row>
    <row r="71">
      <c r="B71" s="16"/>
      <c r="L71" s="16"/>
    </row>
    <row r="72">
      <c r="B72" s="16"/>
      <c r="L72" s="16"/>
    </row>
    <row r="73">
      <c r="B73" s="16"/>
      <c r="L73" s="16"/>
    </row>
    <row r="74">
      <c r="B74" s="16"/>
      <c r="L74" s="16"/>
    </row>
    <row r="75">
      <c r="B75" s="16"/>
      <c r="L75" s="16"/>
    </row>
    <row r="76" s="2" customFormat="1">
      <c r="A76" s="34"/>
      <c r="B76" s="40"/>
      <c r="C76" s="34"/>
      <c r="D76" s="179" t="s">
        <v>51</v>
      </c>
      <c r="E76" s="180"/>
      <c r="F76" s="181" t="s">
        <v>52</v>
      </c>
      <c r="G76" s="179" t="s">
        <v>51</v>
      </c>
      <c r="H76" s="180"/>
      <c r="I76" s="182"/>
      <c r="J76" s="183" t="s">
        <v>52</v>
      </c>
      <c r="K76" s="180"/>
      <c r="L76" s="59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186"/>
      <c r="C77" s="187"/>
      <c r="D77" s="187"/>
      <c r="E77" s="187"/>
      <c r="F77" s="187"/>
      <c r="G77" s="187"/>
      <c r="H77" s="187"/>
      <c r="I77" s="188"/>
      <c r="J77" s="187"/>
      <c r="K77" s="187"/>
      <c r="L77" s="59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189"/>
      <c r="C81" s="190"/>
      <c r="D81" s="190"/>
      <c r="E81" s="190"/>
      <c r="F81" s="190"/>
      <c r="G81" s="190"/>
      <c r="H81" s="190"/>
      <c r="I81" s="191"/>
      <c r="J81" s="190"/>
      <c r="K81" s="190"/>
      <c r="L81" s="59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174</v>
      </c>
      <c r="D82" s="36"/>
      <c r="E82" s="36"/>
      <c r="F82" s="36"/>
      <c r="G82" s="36"/>
      <c r="H82" s="36"/>
      <c r="I82" s="150"/>
      <c r="J82" s="36"/>
      <c r="K82" s="36"/>
      <c r="L82" s="59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6"/>
      <c r="D83" s="36"/>
      <c r="E83" s="36"/>
      <c r="F83" s="36"/>
      <c r="G83" s="36"/>
      <c r="H83" s="36"/>
      <c r="I83" s="150"/>
      <c r="J83" s="36"/>
      <c r="K83" s="36"/>
      <c r="L83" s="59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16</v>
      </c>
      <c r="D84" s="36"/>
      <c r="E84" s="36"/>
      <c r="F84" s="36"/>
      <c r="G84" s="36"/>
      <c r="H84" s="36"/>
      <c r="I84" s="150"/>
      <c r="J84" s="36"/>
      <c r="K84" s="36"/>
      <c r="L84" s="59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16.5" customHeight="1">
      <c r="A85" s="34"/>
      <c r="B85" s="35"/>
      <c r="C85" s="36"/>
      <c r="D85" s="36"/>
      <c r="E85" s="192" t="str">
        <f>E7</f>
        <v xml:space="preserve">Oprava kolejí a výhybek v uzlu Plzeň a na trati  Plzeň - Blatno</v>
      </c>
      <c r="F85" s="28"/>
      <c r="G85" s="28"/>
      <c r="H85" s="28"/>
      <c r="I85" s="150"/>
      <c r="J85" s="36"/>
      <c r="K85" s="36"/>
      <c r="L85" s="59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1" customFormat="1" ht="12" customHeight="1">
      <c r="B86" s="17"/>
      <c r="C86" s="28" t="s">
        <v>170</v>
      </c>
      <c r="D86" s="18"/>
      <c r="E86" s="18"/>
      <c r="F86" s="18"/>
      <c r="G86" s="18"/>
      <c r="H86" s="18"/>
      <c r="I86" s="142"/>
      <c r="J86" s="18"/>
      <c r="K86" s="18"/>
      <c r="L86" s="16"/>
    </row>
    <row r="87" s="2" customFormat="1" ht="16.5" customHeight="1">
      <c r="A87" s="34"/>
      <c r="B87" s="35"/>
      <c r="C87" s="36"/>
      <c r="D87" s="36"/>
      <c r="E87" s="192" t="s">
        <v>2088</v>
      </c>
      <c r="F87" s="36"/>
      <c r="G87" s="36"/>
      <c r="H87" s="36"/>
      <c r="I87" s="150"/>
      <c r="J87" s="36"/>
      <c r="K87" s="36"/>
      <c r="L87" s="59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12" customHeight="1">
      <c r="A88" s="34"/>
      <c r="B88" s="35"/>
      <c r="C88" s="28" t="s">
        <v>172</v>
      </c>
      <c r="D88" s="36"/>
      <c r="E88" s="36"/>
      <c r="F88" s="36"/>
      <c r="G88" s="36"/>
      <c r="H88" s="36"/>
      <c r="I88" s="150"/>
      <c r="J88" s="36"/>
      <c r="K88" s="36"/>
      <c r="L88" s="59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6.5" customHeight="1">
      <c r="A89" s="34"/>
      <c r="B89" s="35"/>
      <c r="C89" s="36"/>
      <c r="D89" s="36"/>
      <c r="E89" s="72" t="str">
        <f>E11</f>
        <v>SO 7.2 - Materiál objednatele</v>
      </c>
      <c r="F89" s="36"/>
      <c r="G89" s="36"/>
      <c r="H89" s="36"/>
      <c r="I89" s="150"/>
      <c r="J89" s="36"/>
      <c r="K89" s="36"/>
      <c r="L89" s="59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6"/>
      <c r="D90" s="36"/>
      <c r="E90" s="36"/>
      <c r="F90" s="36"/>
      <c r="G90" s="36"/>
      <c r="H90" s="36"/>
      <c r="I90" s="150"/>
      <c r="J90" s="36"/>
      <c r="K90" s="36"/>
      <c r="L90" s="59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2" customHeight="1">
      <c r="A91" s="34"/>
      <c r="B91" s="35"/>
      <c r="C91" s="28" t="s">
        <v>20</v>
      </c>
      <c r="D91" s="36"/>
      <c r="E91" s="36"/>
      <c r="F91" s="23" t="str">
        <f>F14</f>
        <v>TO Plzeň, TO Třemošná</v>
      </c>
      <c r="G91" s="36"/>
      <c r="H91" s="36"/>
      <c r="I91" s="152" t="s">
        <v>22</v>
      </c>
      <c r="J91" s="75" t="str">
        <f>IF(J14="","",J14)</f>
        <v>8. 1. 2020</v>
      </c>
      <c r="K91" s="36"/>
      <c r="L91" s="59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6.96" customHeight="1">
      <c r="A92" s="34"/>
      <c r="B92" s="35"/>
      <c r="C92" s="36"/>
      <c r="D92" s="36"/>
      <c r="E92" s="36"/>
      <c r="F92" s="36"/>
      <c r="G92" s="36"/>
      <c r="H92" s="36"/>
      <c r="I92" s="150"/>
      <c r="J92" s="36"/>
      <c r="K92" s="36"/>
      <c r="L92" s="59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5.15" customHeight="1">
      <c r="A93" s="34"/>
      <c r="B93" s="35"/>
      <c r="C93" s="28" t="s">
        <v>24</v>
      </c>
      <c r="D93" s="36"/>
      <c r="E93" s="36"/>
      <c r="F93" s="23" t="str">
        <f>E17</f>
        <v>Správa železnic, s.o.- OŘ Plzeň</v>
      </c>
      <c r="G93" s="36"/>
      <c r="H93" s="36"/>
      <c r="I93" s="152" t="s">
        <v>30</v>
      </c>
      <c r="J93" s="32" t="str">
        <f>E23</f>
        <v xml:space="preserve"> </v>
      </c>
      <c r="K93" s="36"/>
      <c r="L93" s="59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15.15" customHeight="1">
      <c r="A94" s="34"/>
      <c r="B94" s="35"/>
      <c r="C94" s="28" t="s">
        <v>28</v>
      </c>
      <c r="D94" s="36"/>
      <c r="E94" s="36"/>
      <c r="F94" s="23" t="str">
        <f>IF(E20="","",E20)</f>
        <v>Vyplň údaj</v>
      </c>
      <c r="G94" s="36"/>
      <c r="H94" s="36"/>
      <c r="I94" s="152" t="s">
        <v>33</v>
      </c>
      <c r="J94" s="32" t="str">
        <f>E26</f>
        <v>Jung</v>
      </c>
      <c r="K94" s="36"/>
      <c r="L94" s="59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6"/>
      <c r="D95" s="36"/>
      <c r="E95" s="36"/>
      <c r="F95" s="36"/>
      <c r="G95" s="36"/>
      <c r="H95" s="36"/>
      <c r="I95" s="150"/>
      <c r="J95" s="36"/>
      <c r="K95" s="36"/>
      <c r="L95" s="59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9.28" customHeight="1">
      <c r="A96" s="34"/>
      <c r="B96" s="35"/>
      <c r="C96" s="193" t="s">
        <v>175</v>
      </c>
      <c r="D96" s="194"/>
      <c r="E96" s="194"/>
      <c r="F96" s="194"/>
      <c r="G96" s="194"/>
      <c r="H96" s="194"/>
      <c r="I96" s="195"/>
      <c r="J96" s="196" t="s">
        <v>176</v>
      </c>
      <c r="K96" s="194"/>
      <c r="L96" s="59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="2" customFormat="1" ht="10.32" customHeight="1">
      <c r="A97" s="34"/>
      <c r="B97" s="35"/>
      <c r="C97" s="36"/>
      <c r="D97" s="36"/>
      <c r="E97" s="36"/>
      <c r="F97" s="36"/>
      <c r="G97" s="36"/>
      <c r="H97" s="36"/>
      <c r="I97" s="150"/>
      <c r="J97" s="36"/>
      <c r="K97" s="36"/>
      <c r="L97" s="59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="2" customFormat="1" ht="22.8" customHeight="1">
      <c r="A98" s="34"/>
      <c r="B98" s="35"/>
      <c r="C98" s="197" t="s">
        <v>177</v>
      </c>
      <c r="D98" s="36"/>
      <c r="E98" s="36"/>
      <c r="F98" s="36"/>
      <c r="G98" s="36"/>
      <c r="H98" s="36"/>
      <c r="I98" s="150"/>
      <c r="J98" s="106">
        <f>J120</f>
        <v>0</v>
      </c>
      <c r="K98" s="36"/>
      <c r="L98" s="59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U98" s="13" t="s">
        <v>178</v>
      </c>
    </row>
    <row r="99" s="2" customFormat="1" ht="21.84" customHeight="1">
      <c r="A99" s="34"/>
      <c r="B99" s="35"/>
      <c r="C99" s="36"/>
      <c r="D99" s="36"/>
      <c r="E99" s="36"/>
      <c r="F99" s="36"/>
      <c r="G99" s="36"/>
      <c r="H99" s="36"/>
      <c r="I99" s="150"/>
      <c r="J99" s="36"/>
      <c r="K99" s="36"/>
      <c r="L99" s="59"/>
      <c r="S99" s="34"/>
      <c r="T99" s="34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</row>
    <row r="100" s="2" customFormat="1" ht="6.96" customHeight="1">
      <c r="A100" s="34"/>
      <c r="B100" s="62"/>
      <c r="C100" s="63"/>
      <c r="D100" s="63"/>
      <c r="E100" s="63"/>
      <c r="F100" s="63"/>
      <c r="G100" s="63"/>
      <c r="H100" s="63"/>
      <c r="I100" s="188"/>
      <c r="J100" s="63"/>
      <c r="K100" s="63"/>
      <c r="L100" s="59"/>
      <c r="S100" s="34"/>
      <c r="T100" s="34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</row>
    <row r="104" s="2" customFormat="1" ht="6.96" customHeight="1">
      <c r="A104" s="34"/>
      <c r="B104" s="64"/>
      <c r="C104" s="65"/>
      <c r="D104" s="65"/>
      <c r="E104" s="65"/>
      <c r="F104" s="65"/>
      <c r="G104" s="65"/>
      <c r="H104" s="65"/>
      <c r="I104" s="191"/>
      <c r="J104" s="65"/>
      <c r="K104" s="65"/>
      <c r="L104" s="59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5" s="2" customFormat="1" ht="24.96" customHeight="1">
      <c r="A105" s="34"/>
      <c r="B105" s="35"/>
      <c r="C105" s="19" t="s">
        <v>179</v>
      </c>
      <c r="D105" s="36"/>
      <c r="E105" s="36"/>
      <c r="F105" s="36"/>
      <c r="G105" s="36"/>
      <c r="H105" s="36"/>
      <c r="I105" s="150"/>
      <c r="J105" s="36"/>
      <c r="K105" s="36"/>
      <c r="L105" s="59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="2" customFormat="1" ht="6.96" customHeight="1">
      <c r="A106" s="34"/>
      <c r="B106" s="35"/>
      <c r="C106" s="36"/>
      <c r="D106" s="36"/>
      <c r="E106" s="36"/>
      <c r="F106" s="36"/>
      <c r="G106" s="36"/>
      <c r="H106" s="36"/>
      <c r="I106" s="150"/>
      <c r="J106" s="36"/>
      <c r="K106" s="36"/>
      <c r="L106" s="59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="2" customFormat="1" ht="12" customHeight="1">
      <c r="A107" s="34"/>
      <c r="B107" s="35"/>
      <c r="C107" s="28" t="s">
        <v>16</v>
      </c>
      <c r="D107" s="36"/>
      <c r="E107" s="36"/>
      <c r="F107" s="36"/>
      <c r="G107" s="36"/>
      <c r="H107" s="36"/>
      <c r="I107" s="150"/>
      <c r="J107" s="36"/>
      <c r="K107" s="36"/>
      <c r="L107" s="59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="2" customFormat="1" ht="16.5" customHeight="1">
      <c r="A108" s="34"/>
      <c r="B108" s="35"/>
      <c r="C108" s="36"/>
      <c r="D108" s="36"/>
      <c r="E108" s="192" t="str">
        <f>E7</f>
        <v xml:space="preserve">Oprava kolejí a výhybek v uzlu Plzeň a na trati  Plzeň - Blatno</v>
      </c>
      <c r="F108" s="28"/>
      <c r="G108" s="28"/>
      <c r="H108" s="28"/>
      <c r="I108" s="150"/>
      <c r="J108" s="36"/>
      <c r="K108" s="36"/>
      <c r="L108" s="59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="1" customFormat="1" ht="12" customHeight="1">
      <c r="B109" s="17"/>
      <c r="C109" s="28" t="s">
        <v>170</v>
      </c>
      <c r="D109" s="18"/>
      <c r="E109" s="18"/>
      <c r="F109" s="18"/>
      <c r="G109" s="18"/>
      <c r="H109" s="18"/>
      <c r="I109" s="142"/>
      <c r="J109" s="18"/>
      <c r="K109" s="18"/>
      <c r="L109" s="16"/>
    </row>
    <row r="110" s="2" customFormat="1" ht="16.5" customHeight="1">
      <c r="A110" s="34"/>
      <c r="B110" s="35"/>
      <c r="C110" s="36"/>
      <c r="D110" s="36"/>
      <c r="E110" s="192" t="s">
        <v>2088</v>
      </c>
      <c r="F110" s="36"/>
      <c r="G110" s="36"/>
      <c r="H110" s="36"/>
      <c r="I110" s="150"/>
      <c r="J110" s="36"/>
      <c r="K110" s="36"/>
      <c r="L110" s="59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="2" customFormat="1" ht="12" customHeight="1">
      <c r="A111" s="34"/>
      <c r="B111" s="35"/>
      <c r="C111" s="28" t="s">
        <v>172</v>
      </c>
      <c r="D111" s="36"/>
      <c r="E111" s="36"/>
      <c r="F111" s="36"/>
      <c r="G111" s="36"/>
      <c r="H111" s="36"/>
      <c r="I111" s="150"/>
      <c r="J111" s="36"/>
      <c r="K111" s="36"/>
      <c r="L111" s="59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="2" customFormat="1" ht="16.5" customHeight="1">
      <c r="A112" s="34"/>
      <c r="B112" s="35"/>
      <c r="C112" s="36"/>
      <c r="D112" s="36"/>
      <c r="E112" s="72" t="str">
        <f>E11</f>
        <v>SO 7.2 - Materiál objednatele</v>
      </c>
      <c r="F112" s="36"/>
      <c r="G112" s="36"/>
      <c r="H112" s="36"/>
      <c r="I112" s="150"/>
      <c r="J112" s="36"/>
      <c r="K112" s="36"/>
      <c r="L112" s="59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="2" customFormat="1" ht="6.96" customHeight="1">
      <c r="A113" s="34"/>
      <c r="B113" s="35"/>
      <c r="C113" s="36"/>
      <c r="D113" s="36"/>
      <c r="E113" s="36"/>
      <c r="F113" s="36"/>
      <c r="G113" s="36"/>
      <c r="H113" s="36"/>
      <c r="I113" s="150"/>
      <c r="J113" s="36"/>
      <c r="K113" s="36"/>
      <c r="L113" s="59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12" customHeight="1">
      <c r="A114" s="34"/>
      <c r="B114" s="35"/>
      <c r="C114" s="28" t="s">
        <v>20</v>
      </c>
      <c r="D114" s="36"/>
      <c r="E114" s="36"/>
      <c r="F114" s="23" t="str">
        <f>F14</f>
        <v>TO Plzeň, TO Třemošná</v>
      </c>
      <c r="G114" s="36"/>
      <c r="H114" s="36"/>
      <c r="I114" s="152" t="s">
        <v>22</v>
      </c>
      <c r="J114" s="75" t="str">
        <f>IF(J14="","",J14)</f>
        <v>8. 1. 2020</v>
      </c>
      <c r="K114" s="36"/>
      <c r="L114" s="59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6.96" customHeight="1">
      <c r="A115" s="34"/>
      <c r="B115" s="35"/>
      <c r="C115" s="36"/>
      <c r="D115" s="36"/>
      <c r="E115" s="36"/>
      <c r="F115" s="36"/>
      <c r="G115" s="36"/>
      <c r="H115" s="36"/>
      <c r="I115" s="150"/>
      <c r="J115" s="36"/>
      <c r="K115" s="36"/>
      <c r="L115" s="59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2" customFormat="1" ht="15.15" customHeight="1">
      <c r="A116" s="34"/>
      <c r="B116" s="35"/>
      <c r="C116" s="28" t="s">
        <v>24</v>
      </c>
      <c r="D116" s="36"/>
      <c r="E116" s="36"/>
      <c r="F116" s="23" t="str">
        <f>E17</f>
        <v>Správa železnic, s.o.- OŘ Plzeň</v>
      </c>
      <c r="G116" s="36"/>
      <c r="H116" s="36"/>
      <c r="I116" s="152" t="s">
        <v>30</v>
      </c>
      <c r="J116" s="32" t="str">
        <f>E23</f>
        <v xml:space="preserve"> </v>
      </c>
      <c r="K116" s="36"/>
      <c r="L116" s="59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="2" customFormat="1" ht="15.15" customHeight="1">
      <c r="A117" s="34"/>
      <c r="B117" s="35"/>
      <c r="C117" s="28" t="s">
        <v>28</v>
      </c>
      <c r="D117" s="36"/>
      <c r="E117" s="36"/>
      <c r="F117" s="23" t="str">
        <f>IF(E20="","",E20)</f>
        <v>Vyplň údaj</v>
      </c>
      <c r="G117" s="36"/>
      <c r="H117" s="36"/>
      <c r="I117" s="152" t="s">
        <v>33</v>
      </c>
      <c r="J117" s="32" t="str">
        <f>E26</f>
        <v>Jung</v>
      </c>
      <c r="K117" s="36"/>
      <c r="L117" s="59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="2" customFormat="1" ht="10.32" customHeight="1">
      <c r="A118" s="34"/>
      <c r="B118" s="35"/>
      <c r="C118" s="36"/>
      <c r="D118" s="36"/>
      <c r="E118" s="36"/>
      <c r="F118" s="36"/>
      <c r="G118" s="36"/>
      <c r="H118" s="36"/>
      <c r="I118" s="150"/>
      <c r="J118" s="36"/>
      <c r="K118" s="36"/>
      <c r="L118" s="59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="9" customFormat="1" ht="29.28" customHeight="1">
      <c r="A119" s="198"/>
      <c r="B119" s="199"/>
      <c r="C119" s="200" t="s">
        <v>180</v>
      </c>
      <c r="D119" s="201" t="s">
        <v>61</v>
      </c>
      <c r="E119" s="201" t="s">
        <v>57</v>
      </c>
      <c r="F119" s="201" t="s">
        <v>58</v>
      </c>
      <c r="G119" s="201" t="s">
        <v>181</v>
      </c>
      <c r="H119" s="201" t="s">
        <v>182</v>
      </c>
      <c r="I119" s="202" t="s">
        <v>183</v>
      </c>
      <c r="J119" s="203" t="s">
        <v>176</v>
      </c>
      <c r="K119" s="204" t="s">
        <v>184</v>
      </c>
      <c r="L119" s="205"/>
      <c r="M119" s="96" t="s">
        <v>1</v>
      </c>
      <c r="N119" s="97" t="s">
        <v>40</v>
      </c>
      <c r="O119" s="97" t="s">
        <v>185</v>
      </c>
      <c r="P119" s="97" t="s">
        <v>186</v>
      </c>
      <c r="Q119" s="97" t="s">
        <v>187</v>
      </c>
      <c r="R119" s="97" t="s">
        <v>188</v>
      </c>
      <c r="S119" s="97" t="s">
        <v>189</v>
      </c>
      <c r="T119" s="98" t="s">
        <v>190</v>
      </c>
      <c r="U119" s="198"/>
      <c r="V119" s="198"/>
      <c r="W119" s="198"/>
      <c r="X119" s="198"/>
      <c r="Y119" s="198"/>
      <c r="Z119" s="198"/>
      <c r="AA119" s="198"/>
      <c r="AB119" s="198"/>
      <c r="AC119" s="198"/>
      <c r="AD119" s="198"/>
      <c r="AE119" s="198"/>
    </row>
    <row r="120" s="2" customFormat="1" ht="22.8" customHeight="1">
      <c r="A120" s="34"/>
      <c r="B120" s="35"/>
      <c r="C120" s="103" t="s">
        <v>191</v>
      </c>
      <c r="D120" s="36"/>
      <c r="E120" s="36"/>
      <c r="F120" s="36"/>
      <c r="G120" s="36"/>
      <c r="H120" s="36"/>
      <c r="I120" s="150"/>
      <c r="J120" s="206">
        <f>BK120</f>
        <v>0</v>
      </c>
      <c r="K120" s="36"/>
      <c r="L120" s="40"/>
      <c r="M120" s="99"/>
      <c r="N120" s="207"/>
      <c r="O120" s="100"/>
      <c r="P120" s="208">
        <f>SUM(P121:P126)</f>
        <v>0</v>
      </c>
      <c r="Q120" s="100"/>
      <c r="R120" s="208">
        <f>SUM(R121:R126)</f>
        <v>0</v>
      </c>
      <c r="S120" s="100"/>
      <c r="T120" s="209">
        <f>SUM(T121:T126)</f>
        <v>0</v>
      </c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T120" s="13" t="s">
        <v>75</v>
      </c>
      <c r="AU120" s="13" t="s">
        <v>178</v>
      </c>
      <c r="BK120" s="210">
        <f>SUM(BK121:BK126)</f>
        <v>0</v>
      </c>
    </row>
    <row r="121" s="2" customFormat="1" ht="16.5" customHeight="1">
      <c r="A121" s="34"/>
      <c r="B121" s="35"/>
      <c r="C121" s="252" t="s">
        <v>83</v>
      </c>
      <c r="D121" s="252" t="s">
        <v>237</v>
      </c>
      <c r="E121" s="253" t="s">
        <v>1329</v>
      </c>
      <c r="F121" s="254" t="s">
        <v>1330</v>
      </c>
      <c r="G121" s="255" t="s">
        <v>209</v>
      </c>
      <c r="H121" s="256">
        <v>304</v>
      </c>
      <c r="I121" s="257"/>
      <c r="J121" s="258">
        <f>ROUND(I121*H121,2)</f>
        <v>0</v>
      </c>
      <c r="K121" s="259"/>
      <c r="L121" s="260"/>
      <c r="M121" s="261" t="s">
        <v>1</v>
      </c>
      <c r="N121" s="262" t="s">
        <v>41</v>
      </c>
      <c r="O121" s="87"/>
      <c r="P121" s="221">
        <f>O121*H121</f>
        <v>0</v>
      </c>
      <c r="Q121" s="221">
        <v>0</v>
      </c>
      <c r="R121" s="221">
        <f>Q121*H121</f>
        <v>0</v>
      </c>
      <c r="S121" s="221">
        <v>0</v>
      </c>
      <c r="T121" s="222">
        <f>S121*H121</f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R121" s="223" t="s">
        <v>561</v>
      </c>
      <c r="AT121" s="223" t="s">
        <v>237</v>
      </c>
      <c r="AU121" s="223" t="s">
        <v>76</v>
      </c>
      <c r="AY121" s="13" t="s">
        <v>197</v>
      </c>
      <c r="BE121" s="224">
        <f>IF(N121="základní",J121,0)</f>
        <v>0</v>
      </c>
      <c r="BF121" s="224">
        <f>IF(N121="snížená",J121,0)</f>
        <v>0</v>
      </c>
      <c r="BG121" s="224">
        <f>IF(N121="zákl. přenesená",J121,0)</f>
        <v>0</v>
      </c>
      <c r="BH121" s="224">
        <f>IF(N121="sníž. přenesená",J121,0)</f>
        <v>0</v>
      </c>
      <c r="BI121" s="224">
        <f>IF(N121="nulová",J121,0)</f>
        <v>0</v>
      </c>
      <c r="BJ121" s="13" t="s">
        <v>83</v>
      </c>
      <c r="BK121" s="224">
        <f>ROUND(I121*H121,2)</f>
        <v>0</v>
      </c>
      <c r="BL121" s="13" t="s">
        <v>561</v>
      </c>
      <c r="BM121" s="223" t="s">
        <v>2186</v>
      </c>
    </row>
    <row r="122" s="2" customFormat="1">
      <c r="A122" s="34"/>
      <c r="B122" s="35"/>
      <c r="C122" s="36"/>
      <c r="D122" s="225" t="s">
        <v>199</v>
      </c>
      <c r="E122" s="36"/>
      <c r="F122" s="226" t="s">
        <v>1330</v>
      </c>
      <c r="G122" s="36"/>
      <c r="H122" s="36"/>
      <c r="I122" s="150"/>
      <c r="J122" s="36"/>
      <c r="K122" s="36"/>
      <c r="L122" s="40"/>
      <c r="M122" s="227"/>
      <c r="N122" s="228"/>
      <c r="O122" s="87"/>
      <c r="P122" s="87"/>
      <c r="Q122" s="87"/>
      <c r="R122" s="87"/>
      <c r="S122" s="87"/>
      <c r="T122" s="88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T122" s="13" t="s">
        <v>199</v>
      </c>
      <c r="AU122" s="13" t="s">
        <v>76</v>
      </c>
    </row>
    <row r="123" s="2" customFormat="1" ht="16.5" customHeight="1">
      <c r="A123" s="34"/>
      <c r="B123" s="35"/>
      <c r="C123" s="252" t="s">
        <v>85</v>
      </c>
      <c r="D123" s="252" t="s">
        <v>237</v>
      </c>
      <c r="E123" s="253" t="s">
        <v>721</v>
      </c>
      <c r="F123" s="254" t="s">
        <v>722</v>
      </c>
      <c r="G123" s="255" t="s">
        <v>195</v>
      </c>
      <c r="H123" s="256">
        <v>400</v>
      </c>
      <c r="I123" s="257"/>
      <c r="J123" s="258">
        <f>ROUND(I123*H123,2)</f>
        <v>0</v>
      </c>
      <c r="K123" s="259"/>
      <c r="L123" s="260"/>
      <c r="M123" s="261" t="s">
        <v>1</v>
      </c>
      <c r="N123" s="262" t="s">
        <v>41</v>
      </c>
      <c r="O123" s="87"/>
      <c r="P123" s="221">
        <f>O123*H123</f>
        <v>0</v>
      </c>
      <c r="Q123" s="221">
        <v>0</v>
      </c>
      <c r="R123" s="221">
        <f>Q123*H123</f>
        <v>0</v>
      </c>
      <c r="S123" s="221">
        <v>0</v>
      </c>
      <c r="T123" s="222">
        <f>S123*H123</f>
        <v>0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R123" s="223" t="s">
        <v>561</v>
      </c>
      <c r="AT123" s="223" t="s">
        <v>237</v>
      </c>
      <c r="AU123" s="223" t="s">
        <v>76</v>
      </c>
      <c r="AY123" s="13" t="s">
        <v>197</v>
      </c>
      <c r="BE123" s="224">
        <f>IF(N123="základní",J123,0)</f>
        <v>0</v>
      </c>
      <c r="BF123" s="224">
        <f>IF(N123="snížená",J123,0)</f>
        <v>0</v>
      </c>
      <c r="BG123" s="224">
        <f>IF(N123="zákl. přenesená",J123,0)</f>
        <v>0</v>
      </c>
      <c r="BH123" s="224">
        <f>IF(N123="sníž. přenesená",J123,0)</f>
        <v>0</v>
      </c>
      <c r="BI123" s="224">
        <f>IF(N123="nulová",J123,0)</f>
        <v>0</v>
      </c>
      <c r="BJ123" s="13" t="s">
        <v>83</v>
      </c>
      <c r="BK123" s="224">
        <f>ROUND(I123*H123,2)</f>
        <v>0</v>
      </c>
      <c r="BL123" s="13" t="s">
        <v>561</v>
      </c>
      <c r="BM123" s="223" t="s">
        <v>2187</v>
      </c>
    </row>
    <row r="124" s="2" customFormat="1">
      <c r="A124" s="34"/>
      <c r="B124" s="35"/>
      <c r="C124" s="36"/>
      <c r="D124" s="225" t="s">
        <v>199</v>
      </c>
      <c r="E124" s="36"/>
      <c r="F124" s="226" t="s">
        <v>722</v>
      </c>
      <c r="G124" s="36"/>
      <c r="H124" s="36"/>
      <c r="I124" s="150"/>
      <c r="J124" s="36"/>
      <c r="K124" s="36"/>
      <c r="L124" s="40"/>
      <c r="M124" s="227"/>
      <c r="N124" s="228"/>
      <c r="O124" s="87"/>
      <c r="P124" s="87"/>
      <c r="Q124" s="87"/>
      <c r="R124" s="87"/>
      <c r="S124" s="87"/>
      <c r="T124" s="88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T124" s="13" t="s">
        <v>199</v>
      </c>
      <c r="AU124" s="13" t="s">
        <v>76</v>
      </c>
    </row>
    <row r="125" s="2" customFormat="1" ht="16.5" customHeight="1">
      <c r="A125" s="34"/>
      <c r="B125" s="35"/>
      <c r="C125" s="252" t="s">
        <v>214</v>
      </c>
      <c r="D125" s="252" t="s">
        <v>237</v>
      </c>
      <c r="E125" s="253" t="s">
        <v>2188</v>
      </c>
      <c r="F125" s="254" t="s">
        <v>2189</v>
      </c>
      <c r="G125" s="255" t="s">
        <v>195</v>
      </c>
      <c r="H125" s="256">
        <v>3.6000000000000001</v>
      </c>
      <c r="I125" s="257"/>
      <c r="J125" s="258">
        <f>ROUND(I125*H125,2)</f>
        <v>0</v>
      </c>
      <c r="K125" s="259"/>
      <c r="L125" s="260"/>
      <c r="M125" s="261" t="s">
        <v>1</v>
      </c>
      <c r="N125" s="262" t="s">
        <v>41</v>
      </c>
      <c r="O125" s="87"/>
      <c r="P125" s="221">
        <f>O125*H125</f>
        <v>0</v>
      </c>
      <c r="Q125" s="221">
        <v>0</v>
      </c>
      <c r="R125" s="221">
        <f>Q125*H125</f>
        <v>0</v>
      </c>
      <c r="S125" s="221">
        <v>0</v>
      </c>
      <c r="T125" s="222">
        <f>S125*H125</f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223" t="s">
        <v>243</v>
      </c>
      <c r="AT125" s="223" t="s">
        <v>237</v>
      </c>
      <c r="AU125" s="223" t="s">
        <v>76</v>
      </c>
      <c r="AY125" s="13" t="s">
        <v>197</v>
      </c>
      <c r="BE125" s="224">
        <f>IF(N125="základní",J125,0)</f>
        <v>0</v>
      </c>
      <c r="BF125" s="224">
        <f>IF(N125="snížená",J125,0)</f>
        <v>0</v>
      </c>
      <c r="BG125" s="224">
        <f>IF(N125="zákl. přenesená",J125,0)</f>
        <v>0</v>
      </c>
      <c r="BH125" s="224">
        <f>IF(N125="sníž. přenesená",J125,0)</f>
        <v>0</v>
      </c>
      <c r="BI125" s="224">
        <f>IF(N125="nulová",J125,0)</f>
        <v>0</v>
      </c>
      <c r="BJ125" s="13" t="s">
        <v>83</v>
      </c>
      <c r="BK125" s="224">
        <f>ROUND(I125*H125,2)</f>
        <v>0</v>
      </c>
      <c r="BL125" s="13" t="s">
        <v>196</v>
      </c>
      <c r="BM125" s="223" t="s">
        <v>2190</v>
      </c>
    </row>
    <row r="126" s="2" customFormat="1">
      <c r="A126" s="34"/>
      <c r="B126" s="35"/>
      <c r="C126" s="36"/>
      <c r="D126" s="225" t="s">
        <v>199</v>
      </c>
      <c r="E126" s="36"/>
      <c r="F126" s="226" t="s">
        <v>2189</v>
      </c>
      <c r="G126" s="36"/>
      <c r="H126" s="36"/>
      <c r="I126" s="150"/>
      <c r="J126" s="36"/>
      <c r="K126" s="36"/>
      <c r="L126" s="40"/>
      <c r="M126" s="263"/>
      <c r="N126" s="264"/>
      <c r="O126" s="265"/>
      <c r="P126" s="265"/>
      <c r="Q126" s="265"/>
      <c r="R126" s="265"/>
      <c r="S126" s="265"/>
      <c r="T126" s="266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T126" s="13" t="s">
        <v>199</v>
      </c>
      <c r="AU126" s="13" t="s">
        <v>76</v>
      </c>
    </row>
    <row r="127" s="2" customFormat="1" ht="6.96" customHeight="1">
      <c r="A127" s="34"/>
      <c r="B127" s="62"/>
      <c r="C127" s="63"/>
      <c r="D127" s="63"/>
      <c r="E127" s="63"/>
      <c r="F127" s="63"/>
      <c r="G127" s="63"/>
      <c r="H127" s="63"/>
      <c r="I127" s="188"/>
      <c r="J127" s="63"/>
      <c r="K127" s="63"/>
      <c r="L127" s="40"/>
      <c r="M127" s="34"/>
      <c r="O127" s="34"/>
      <c r="P127" s="34"/>
      <c r="Q127" s="34"/>
      <c r="R127" s="34"/>
      <c r="S127" s="34"/>
      <c r="T127" s="34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</row>
  </sheetData>
  <sheetProtection sheet="1" autoFilter="0" formatColumns="0" formatRows="0" objects="1" scenarios="1" spinCount="100000" saltValue="hQEckXWWVA9IT3QyQj+n5/Rem2rZl2zJRkge3uPG9yY40rOScZv/e8lOVvRuP5+TkXlr8u1RfTeHPLqXVKiWJg==" hashValue="x4YVXkyQAvZHmHtZvn4Sz90qdEsdgKq8NVqncf+vx1w940ggE4M5GZQo9Ql6GrFcbPrB4LXxtMWbaxvMBGLo+A==" algorithmName="SHA-512" password="CC35"/>
  <autoFilter ref="C119:K126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08:H108"/>
    <mergeCell ref="E110:H110"/>
    <mergeCell ref="E112:H112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" style="1" customWidth="1"/>
    <col min="8" max="8" width="11.5" style="1" customWidth="1"/>
    <col min="9" max="9" width="20.16016" style="142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42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3" t="s">
        <v>168</v>
      </c>
    </row>
    <row r="3" s="1" customFormat="1" ht="6.96" customHeight="1">
      <c r="B3" s="143"/>
      <c r="C3" s="144"/>
      <c r="D3" s="144"/>
      <c r="E3" s="144"/>
      <c r="F3" s="144"/>
      <c r="G3" s="144"/>
      <c r="H3" s="144"/>
      <c r="I3" s="145"/>
      <c r="J3" s="144"/>
      <c r="K3" s="144"/>
      <c r="L3" s="16"/>
      <c r="AT3" s="13" t="s">
        <v>85</v>
      </c>
    </row>
    <row r="4" s="1" customFormat="1" ht="24.96" customHeight="1">
      <c r="B4" s="16"/>
      <c r="D4" s="146" t="s">
        <v>169</v>
      </c>
      <c r="I4" s="142"/>
      <c r="L4" s="16"/>
      <c r="M4" s="147" t="s">
        <v>10</v>
      </c>
      <c r="AT4" s="13" t="s">
        <v>4</v>
      </c>
    </row>
    <row r="5" s="1" customFormat="1" ht="6.96" customHeight="1">
      <c r="B5" s="16"/>
      <c r="I5" s="142"/>
      <c r="L5" s="16"/>
    </row>
    <row r="6" s="1" customFormat="1" ht="12" customHeight="1">
      <c r="B6" s="16"/>
      <c r="D6" s="148" t="s">
        <v>16</v>
      </c>
      <c r="I6" s="142"/>
      <c r="L6" s="16"/>
    </row>
    <row r="7" s="1" customFormat="1" ht="16.5" customHeight="1">
      <c r="B7" s="16"/>
      <c r="E7" s="149" t="str">
        <f>'Rekapitulace stavby'!K6</f>
        <v xml:space="preserve">Oprava kolejí a výhybek v uzlu Plzeň a na trati  Plzeň - Blatno</v>
      </c>
      <c r="F7" s="148"/>
      <c r="G7" s="148"/>
      <c r="H7" s="148"/>
      <c r="I7" s="142"/>
      <c r="L7" s="16"/>
    </row>
    <row r="8" s="1" customFormat="1" ht="12" customHeight="1">
      <c r="B8" s="16"/>
      <c r="D8" s="148" t="s">
        <v>170</v>
      </c>
      <c r="I8" s="142"/>
      <c r="L8" s="16"/>
    </row>
    <row r="9" s="2" customFormat="1" ht="16.5" customHeight="1">
      <c r="A9" s="34"/>
      <c r="B9" s="40"/>
      <c r="C9" s="34"/>
      <c r="D9" s="34"/>
      <c r="E9" s="149" t="s">
        <v>2191</v>
      </c>
      <c r="F9" s="34"/>
      <c r="G9" s="34"/>
      <c r="H9" s="34"/>
      <c r="I9" s="150"/>
      <c r="J9" s="34"/>
      <c r="K9" s="34"/>
      <c r="L9" s="59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 ht="12" customHeight="1">
      <c r="A10" s="34"/>
      <c r="B10" s="40"/>
      <c r="C10" s="34"/>
      <c r="D10" s="148" t="s">
        <v>172</v>
      </c>
      <c r="E10" s="34"/>
      <c r="F10" s="34"/>
      <c r="G10" s="34"/>
      <c r="H10" s="34"/>
      <c r="I10" s="150"/>
      <c r="J10" s="34"/>
      <c r="K10" s="34"/>
      <c r="L10" s="59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6.5" customHeight="1">
      <c r="A11" s="34"/>
      <c r="B11" s="40"/>
      <c r="C11" s="34"/>
      <c r="D11" s="34"/>
      <c r="E11" s="151" t="s">
        <v>2192</v>
      </c>
      <c r="F11" s="34"/>
      <c r="G11" s="34"/>
      <c r="H11" s="34"/>
      <c r="I11" s="150"/>
      <c r="J11" s="34"/>
      <c r="K11" s="34"/>
      <c r="L11" s="59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>
      <c r="A12" s="34"/>
      <c r="B12" s="40"/>
      <c r="C12" s="34"/>
      <c r="D12" s="34"/>
      <c r="E12" s="34"/>
      <c r="F12" s="34"/>
      <c r="G12" s="34"/>
      <c r="H12" s="34"/>
      <c r="I12" s="150"/>
      <c r="J12" s="34"/>
      <c r="K12" s="34"/>
      <c r="L12" s="59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2" customHeight="1">
      <c r="A13" s="34"/>
      <c r="B13" s="40"/>
      <c r="C13" s="34"/>
      <c r="D13" s="148" t="s">
        <v>18</v>
      </c>
      <c r="E13" s="34"/>
      <c r="F13" s="137" t="s">
        <v>1</v>
      </c>
      <c r="G13" s="34"/>
      <c r="H13" s="34"/>
      <c r="I13" s="152" t="s">
        <v>19</v>
      </c>
      <c r="J13" s="137" t="s">
        <v>1</v>
      </c>
      <c r="K13" s="34"/>
      <c r="L13" s="59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40"/>
      <c r="C14" s="34"/>
      <c r="D14" s="148" t="s">
        <v>20</v>
      </c>
      <c r="E14" s="34"/>
      <c r="F14" s="137" t="s">
        <v>21</v>
      </c>
      <c r="G14" s="34"/>
      <c r="H14" s="34"/>
      <c r="I14" s="152" t="s">
        <v>22</v>
      </c>
      <c r="J14" s="153" t="str">
        <f>'Rekapitulace stavby'!AN8</f>
        <v>8. 1. 2020</v>
      </c>
      <c r="K14" s="34"/>
      <c r="L14" s="59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0.8" customHeight="1">
      <c r="A15" s="34"/>
      <c r="B15" s="40"/>
      <c r="C15" s="34"/>
      <c r="D15" s="34"/>
      <c r="E15" s="34"/>
      <c r="F15" s="34"/>
      <c r="G15" s="34"/>
      <c r="H15" s="34"/>
      <c r="I15" s="150"/>
      <c r="J15" s="34"/>
      <c r="K15" s="34"/>
      <c r="L15" s="59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12" customHeight="1">
      <c r="A16" s="34"/>
      <c r="B16" s="40"/>
      <c r="C16" s="34"/>
      <c r="D16" s="148" t="s">
        <v>24</v>
      </c>
      <c r="E16" s="34"/>
      <c r="F16" s="34"/>
      <c r="G16" s="34"/>
      <c r="H16" s="34"/>
      <c r="I16" s="152" t="s">
        <v>25</v>
      </c>
      <c r="J16" s="137" t="s">
        <v>1</v>
      </c>
      <c r="K16" s="34"/>
      <c r="L16" s="59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8" customHeight="1">
      <c r="A17" s="34"/>
      <c r="B17" s="40"/>
      <c r="C17" s="34"/>
      <c r="D17" s="34"/>
      <c r="E17" s="137" t="s">
        <v>26</v>
      </c>
      <c r="F17" s="34"/>
      <c r="G17" s="34"/>
      <c r="H17" s="34"/>
      <c r="I17" s="152" t="s">
        <v>27</v>
      </c>
      <c r="J17" s="137" t="s">
        <v>1</v>
      </c>
      <c r="K17" s="34"/>
      <c r="L17" s="59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6.96" customHeight="1">
      <c r="A18" s="34"/>
      <c r="B18" s="40"/>
      <c r="C18" s="34"/>
      <c r="D18" s="34"/>
      <c r="E18" s="34"/>
      <c r="F18" s="34"/>
      <c r="G18" s="34"/>
      <c r="H18" s="34"/>
      <c r="I18" s="150"/>
      <c r="J18" s="34"/>
      <c r="K18" s="34"/>
      <c r="L18" s="59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12" customHeight="1">
      <c r="A19" s="34"/>
      <c r="B19" s="40"/>
      <c r="C19" s="34"/>
      <c r="D19" s="148" t="s">
        <v>28</v>
      </c>
      <c r="E19" s="34"/>
      <c r="F19" s="34"/>
      <c r="G19" s="34"/>
      <c r="H19" s="34"/>
      <c r="I19" s="152" t="s">
        <v>25</v>
      </c>
      <c r="J19" s="29" t="str">
        <f>'Rekapitulace stavby'!AN13</f>
        <v>Vyplň údaj</v>
      </c>
      <c r="K19" s="34"/>
      <c r="L19" s="59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8" customHeight="1">
      <c r="A20" s="34"/>
      <c r="B20" s="40"/>
      <c r="C20" s="34"/>
      <c r="D20" s="34"/>
      <c r="E20" s="29" t="str">
        <f>'Rekapitulace stavby'!E14</f>
        <v>Vyplň údaj</v>
      </c>
      <c r="F20" s="137"/>
      <c r="G20" s="137"/>
      <c r="H20" s="137"/>
      <c r="I20" s="152" t="s">
        <v>27</v>
      </c>
      <c r="J20" s="29" t="str">
        <f>'Rekapitulace stavby'!AN14</f>
        <v>Vyplň údaj</v>
      </c>
      <c r="K20" s="34"/>
      <c r="L20" s="59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6.96" customHeight="1">
      <c r="A21" s="34"/>
      <c r="B21" s="40"/>
      <c r="C21" s="34"/>
      <c r="D21" s="34"/>
      <c r="E21" s="34"/>
      <c r="F21" s="34"/>
      <c r="G21" s="34"/>
      <c r="H21" s="34"/>
      <c r="I21" s="150"/>
      <c r="J21" s="34"/>
      <c r="K21" s="34"/>
      <c r="L21" s="59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12" customHeight="1">
      <c r="A22" s="34"/>
      <c r="B22" s="40"/>
      <c r="C22" s="34"/>
      <c r="D22" s="148" t="s">
        <v>30</v>
      </c>
      <c r="E22" s="34"/>
      <c r="F22" s="34"/>
      <c r="G22" s="34"/>
      <c r="H22" s="34"/>
      <c r="I22" s="152" t="s">
        <v>25</v>
      </c>
      <c r="J22" s="137" t="str">
        <f>IF('Rekapitulace stavby'!AN16="","",'Rekapitulace stavby'!AN16)</f>
        <v/>
      </c>
      <c r="K22" s="34"/>
      <c r="L22" s="59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8" customHeight="1">
      <c r="A23" s="34"/>
      <c r="B23" s="40"/>
      <c r="C23" s="34"/>
      <c r="D23" s="34"/>
      <c r="E23" s="137" t="str">
        <f>IF('Rekapitulace stavby'!E17="","",'Rekapitulace stavby'!E17)</f>
        <v xml:space="preserve"> </v>
      </c>
      <c r="F23" s="34"/>
      <c r="G23" s="34"/>
      <c r="H23" s="34"/>
      <c r="I23" s="152" t="s">
        <v>27</v>
      </c>
      <c r="J23" s="137" t="str">
        <f>IF('Rekapitulace stavby'!AN17="","",'Rekapitulace stavby'!AN17)</f>
        <v/>
      </c>
      <c r="K23" s="34"/>
      <c r="L23" s="59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6.96" customHeight="1">
      <c r="A24" s="34"/>
      <c r="B24" s="40"/>
      <c r="C24" s="34"/>
      <c r="D24" s="34"/>
      <c r="E24" s="34"/>
      <c r="F24" s="34"/>
      <c r="G24" s="34"/>
      <c r="H24" s="34"/>
      <c r="I24" s="150"/>
      <c r="J24" s="34"/>
      <c r="K24" s="34"/>
      <c r="L24" s="59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12" customHeight="1">
      <c r="A25" s="34"/>
      <c r="B25" s="40"/>
      <c r="C25" s="34"/>
      <c r="D25" s="148" t="s">
        <v>33</v>
      </c>
      <c r="E25" s="34"/>
      <c r="F25" s="34"/>
      <c r="G25" s="34"/>
      <c r="H25" s="34"/>
      <c r="I25" s="152" t="s">
        <v>25</v>
      </c>
      <c r="J25" s="137" t="s">
        <v>1</v>
      </c>
      <c r="K25" s="34"/>
      <c r="L25" s="59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8" customHeight="1">
      <c r="A26" s="34"/>
      <c r="B26" s="40"/>
      <c r="C26" s="34"/>
      <c r="D26" s="34"/>
      <c r="E26" s="137" t="s">
        <v>34</v>
      </c>
      <c r="F26" s="34"/>
      <c r="G26" s="34"/>
      <c r="H26" s="34"/>
      <c r="I26" s="152" t="s">
        <v>27</v>
      </c>
      <c r="J26" s="137" t="s">
        <v>1</v>
      </c>
      <c r="K26" s="34"/>
      <c r="L26" s="59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2" customFormat="1" ht="6.96" customHeight="1">
      <c r="A27" s="34"/>
      <c r="B27" s="40"/>
      <c r="C27" s="34"/>
      <c r="D27" s="34"/>
      <c r="E27" s="34"/>
      <c r="F27" s="34"/>
      <c r="G27" s="34"/>
      <c r="H27" s="34"/>
      <c r="I27" s="150"/>
      <c r="J27" s="34"/>
      <c r="K27" s="34"/>
      <c r="L27" s="59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="2" customFormat="1" ht="12" customHeight="1">
      <c r="A28" s="34"/>
      <c r="B28" s="40"/>
      <c r="C28" s="34"/>
      <c r="D28" s="148" t="s">
        <v>35</v>
      </c>
      <c r="E28" s="34"/>
      <c r="F28" s="34"/>
      <c r="G28" s="34"/>
      <c r="H28" s="34"/>
      <c r="I28" s="150"/>
      <c r="J28" s="34"/>
      <c r="K28" s="34"/>
      <c r="L28" s="59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8" customFormat="1" ht="16.5" customHeight="1">
      <c r="A29" s="154"/>
      <c r="B29" s="155"/>
      <c r="C29" s="154"/>
      <c r="D29" s="154"/>
      <c r="E29" s="156" t="s">
        <v>1</v>
      </c>
      <c r="F29" s="156"/>
      <c r="G29" s="156"/>
      <c r="H29" s="156"/>
      <c r="I29" s="157"/>
      <c r="J29" s="154"/>
      <c r="K29" s="154"/>
      <c r="L29" s="158"/>
      <c r="S29" s="154"/>
      <c r="T29" s="154"/>
      <c r="U29" s="154"/>
      <c r="V29" s="154"/>
      <c r="W29" s="154"/>
      <c r="X29" s="154"/>
      <c r="Y29" s="154"/>
      <c r="Z29" s="154"/>
      <c r="AA29" s="154"/>
      <c r="AB29" s="154"/>
      <c r="AC29" s="154"/>
      <c r="AD29" s="154"/>
      <c r="AE29" s="154"/>
    </row>
    <row r="30" s="2" customFormat="1" ht="6.96" customHeight="1">
      <c r="A30" s="34"/>
      <c r="B30" s="40"/>
      <c r="C30" s="34"/>
      <c r="D30" s="34"/>
      <c r="E30" s="34"/>
      <c r="F30" s="34"/>
      <c r="G30" s="34"/>
      <c r="H30" s="34"/>
      <c r="I30" s="150"/>
      <c r="J30" s="34"/>
      <c r="K30" s="34"/>
      <c r="L30" s="59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40"/>
      <c r="C31" s="34"/>
      <c r="D31" s="159"/>
      <c r="E31" s="159"/>
      <c r="F31" s="159"/>
      <c r="G31" s="159"/>
      <c r="H31" s="159"/>
      <c r="I31" s="160"/>
      <c r="J31" s="159"/>
      <c r="K31" s="159"/>
      <c r="L31" s="59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25.44" customHeight="1">
      <c r="A32" s="34"/>
      <c r="B32" s="40"/>
      <c r="C32" s="34"/>
      <c r="D32" s="161" t="s">
        <v>36</v>
      </c>
      <c r="E32" s="34"/>
      <c r="F32" s="34"/>
      <c r="G32" s="34"/>
      <c r="H32" s="34"/>
      <c r="I32" s="150"/>
      <c r="J32" s="162">
        <f>ROUND(J120, 2)</f>
        <v>0</v>
      </c>
      <c r="K32" s="34"/>
      <c r="L32" s="59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6.96" customHeight="1">
      <c r="A33" s="34"/>
      <c r="B33" s="40"/>
      <c r="C33" s="34"/>
      <c r="D33" s="159"/>
      <c r="E33" s="159"/>
      <c r="F33" s="159"/>
      <c r="G33" s="159"/>
      <c r="H33" s="159"/>
      <c r="I33" s="160"/>
      <c r="J33" s="159"/>
      <c r="K33" s="159"/>
      <c r="L33" s="59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40"/>
      <c r="C34" s="34"/>
      <c r="D34" s="34"/>
      <c r="E34" s="34"/>
      <c r="F34" s="163" t="s">
        <v>38</v>
      </c>
      <c r="G34" s="34"/>
      <c r="H34" s="34"/>
      <c r="I34" s="164" t="s">
        <v>37</v>
      </c>
      <c r="J34" s="163" t="s">
        <v>39</v>
      </c>
      <c r="K34" s="34"/>
      <c r="L34" s="59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="2" customFormat="1" ht="14.4" customHeight="1">
      <c r="A35" s="34"/>
      <c r="B35" s="40"/>
      <c r="C35" s="34"/>
      <c r="D35" s="165" t="s">
        <v>40</v>
      </c>
      <c r="E35" s="148" t="s">
        <v>41</v>
      </c>
      <c r="F35" s="166">
        <f>ROUND((SUM(BE120:BE140)),  2)</f>
        <v>0</v>
      </c>
      <c r="G35" s="34"/>
      <c r="H35" s="34"/>
      <c r="I35" s="167">
        <v>0.20999999999999999</v>
      </c>
      <c r="J35" s="166">
        <f>ROUND(((SUM(BE120:BE140))*I35),  2)</f>
        <v>0</v>
      </c>
      <c r="K35" s="34"/>
      <c r="L35" s="59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="2" customFormat="1" ht="14.4" customHeight="1">
      <c r="A36" s="34"/>
      <c r="B36" s="40"/>
      <c r="C36" s="34"/>
      <c r="D36" s="34"/>
      <c r="E36" s="148" t="s">
        <v>42</v>
      </c>
      <c r="F36" s="166">
        <f>ROUND((SUM(BF120:BF140)),  2)</f>
        <v>0</v>
      </c>
      <c r="G36" s="34"/>
      <c r="H36" s="34"/>
      <c r="I36" s="167">
        <v>0.14999999999999999</v>
      </c>
      <c r="J36" s="166">
        <f>ROUND(((SUM(BF120:BF140))*I36),  2)</f>
        <v>0</v>
      </c>
      <c r="K36" s="34"/>
      <c r="L36" s="59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40"/>
      <c r="C37" s="34"/>
      <c r="D37" s="34"/>
      <c r="E37" s="148" t="s">
        <v>43</v>
      </c>
      <c r="F37" s="166">
        <f>ROUND((SUM(BG120:BG140)),  2)</f>
        <v>0</v>
      </c>
      <c r="G37" s="34"/>
      <c r="H37" s="34"/>
      <c r="I37" s="167">
        <v>0.20999999999999999</v>
      </c>
      <c r="J37" s="166">
        <f>0</f>
        <v>0</v>
      </c>
      <c r="K37" s="34"/>
      <c r="L37" s="59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hidden="1" s="2" customFormat="1" ht="14.4" customHeight="1">
      <c r="A38" s="34"/>
      <c r="B38" s="40"/>
      <c r="C38" s="34"/>
      <c r="D38" s="34"/>
      <c r="E38" s="148" t="s">
        <v>44</v>
      </c>
      <c r="F38" s="166">
        <f>ROUND((SUM(BH120:BH140)),  2)</f>
        <v>0</v>
      </c>
      <c r="G38" s="34"/>
      <c r="H38" s="34"/>
      <c r="I38" s="167">
        <v>0.14999999999999999</v>
      </c>
      <c r="J38" s="166">
        <f>0</f>
        <v>0</v>
      </c>
      <c r="K38" s="34"/>
      <c r="L38" s="59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hidden="1" s="2" customFormat="1" ht="14.4" customHeight="1">
      <c r="A39" s="34"/>
      <c r="B39" s="40"/>
      <c r="C39" s="34"/>
      <c r="D39" s="34"/>
      <c r="E39" s="148" t="s">
        <v>45</v>
      </c>
      <c r="F39" s="166">
        <f>ROUND((SUM(BI120:BI140)),  2)</f>
        <v>0</v>
      </c>
      <c r="G39" s="34"/>
      <c r="H39" s="34"/>
      <c r="I39" s="167">
        <v>0</v>
      </c>
      <c r="J39" s="166">
        <f>0</f>
        <v>0</v>
      </c>
      <c r="K39" s="34"/>
      <c r="L39" s="59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6.96" customHeight="1">
      <c r="A40" s="34"/>
      <c r="B40" s="40"/>
      <c r="C40" s="34"/>
      <c r="D40" s="34"/>
      <c r="E40" s="34"/>
      <c r="F40" s="34"/>
      <c r="G40" s="34"/>
      <c r="H40" s="34"/>
      <c r="I40" s="150"/>
      <c r="J40" s="34"/>
      <c r="K40" s="34"/>
      <c r="L40" s="59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2" customFormat="1" ht="25.44" customHeight="1">
      <c r="A41" s="34"/>
      <c r="B41" s="40"/>
      <c r="C41" s="168"/>
      <c r="D41" s="169" t="s">
        <v>46</v>
      </c>
      <c r="E41" s="170"/>
      <c r="F41" s="170"/>
      <c r="G41" s="171" t="s">
        <v>47</v>
      </c>
      <c r="H41" s="172" t="s">
        <v>48</v>
      </c>
      <c r="I41" s="173"/>
      <c r="J41" s="174">
        <f>SUM(J32:J39)</f>
        <v>0</v>
      </c>
      <c r="K41" s="175"/>
      <c r="L41" s="59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="2" customFormat="1" ht="14.4" customHeight="1">
      <c r="A42" s="34"/>
      <c r="B42" s="40"/>
      <c r="C42" s="34"/>
      <c r="D42" s="34"/>
      <c r="E42" s="34"/>
      <c r="F42" s="34"/>
      <c r="G42" s="34"/>
      <c r="H42" s="34"/>
      <c r="I42" s="150"/>
      <c r="J42" s="34"/>
      <c r="K42" s="34"/>
      <c r="L42" s="59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="1" customFormat="1" ht="14.4" customHeight="1">
      <c r="B43" s="16"/>
      <c r="I43" s="142"/>
      <c r="L43" s="16"/>
    </row>
    <row r="44" s="1" customFormat="1" ht="14.4" customHeight="1">
      <c r="B44" s="16"/>
      <c r="I44" s="142"/>
      <c r="L44" s="16"/>
    </row>
    <row r="45" s="1" customFormat="1" ht="14.4" customHeight="1">
      <c r="B45" s="16"/>
      <c r="I45" s="142"/>
      <c r="L45" s="16"/>
    </row>
    <row r="46" s="1" customFormat="1" ht="14.4" customHeight="1">
      <c r="B46" s="16"/>
      <c r="I46" s="142"/>
      <c r="L46" s="16"/>
    </row>
    <row r="47" s="1" customFormat="1" ht="14.4" customHeight="1">
      <c r="B47" s="16"/>
      <c r="I47" s="142"/>
      <c r="L47" s="16"/>
    </row>
    <row r="48" s="1" customFormat="1" ht="14.4" customHeight="1">
      <c r="B48" s="16"/>
      <c r="I48" s="142"/>
      <c r="L48" s="16"/>
    </row>
    <row r="49" s="1" customFormat="1" ht="14.4" customHeight="1">
      <c r="B49" s="16"/>
      <c r="I49" s="142"/>
      <c r="L49" s="16"/>
    </row>
    <row r="50" s="2" customFormat="1" ht="14.4" customHeight="1">
      <c r="B50" s="59"/>
      <c r="D50" s="176" t="s">
        <v>49</v>
      </c>
      <c r="E50" s="177"/>
      <c r="F50" s="177"/>
      <c r="G50" s="176" t="s">
        <v>50</v>
      </c>
      <c r="H50" s="177"/>
      <c r="I50" s="178"/>
      <c r="J50" s="177"/>
      <c r="K50" s="177"/>
      <c r="L50" s="59"/>
    </row>
    <row r="51">
      <c r="B51" s="16"/>
      <c r="L51" s="16"/>
    </row>
    <row r="52">
      <c r="B52" s="16"/>
      <c r="L52" s="16"/>
    </row>
    <row r="53">
      <c r="B53" s="16"/>
      <c r="L53" s="16"/>
    </row>
    <row r="54">
      <c r="B54" s="16"/>
      <c r="L54" s="16"/>
    </row>
    <row r="55">
      <c r="B55" s="16"/>
      <c r="L55" s="16"/>
    </row>
    <row r="56">
      <c r="B56" s="16"/>
      <c r="L56" s="16"/>
    </row>
    <row r="57">
      <c r="B57" s="16"/>
      <c r="L57" s="16"/>
    </row>
    <row r="58">
      <c r="B58" s="16"/>
      <c r="L58" s="16"/>
    </row>
    <row r="59">
      <c r="B59" s="16"/>
      <c r="L59" s="16"/>
    </row>
    <row r="60">
      <c r="B60" s="16"/>
      <c r="L60" s="16"/>
    </row>
    <row r="61" s="2" customFormat="1">
      <c r="A61" s="34"/>
      <c r="B61" s="40"/>
      <c r="C61" s="34"/>
      <c r="D61" s="179" t="s">
        <v>51</v>
      </c>
      <c r="E61" s="180"/>
      <c r="F61" s="181" t="s">
        <v>52</v>
      </c>
      <c r="G61" s="179" t="s">
        <v>51</v>
      </c>
      <c r="H61" s="180"/>
      <c r="I61" s="182"/>
      <c r="J61" s="183" t="s">
        <v>52</v>
      </c>
      <c r="K61" s="180"/>
      <c r="L61" s="59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6"/>
      <c r="L62" s="16"/>
    </row>
    <row r="63">
      <c r="B63" s="16"/>
      <c r="L63" s="16"/>
    </row>
    <row r="64">
      <c r="B64" s="16"/>
      <c r="L64" s="16"/>
    </row>
    <row r="65" s="2" customFormat="1">
      <c r="A65" s="34"/>
      <c r="B65" s="40"/>
      <c r="C65" s="34"/>
      <c r="D65" s="176" t="s">
        <v>53</v>
      </c>
      <c r="E65" s="184"/>
      <c r="F65" s="184"/>
      <c r="G65" s="176" t="s">
        <v>54</v>
      </c>
      <c r="H65" s="184"/>
      <c r="I65" s="185"/>
      <c r="J65" s="184"/>
      <c r="K65" s="184"/>
      <c r="L65" s="59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6"/>
      <c r="L66" s="16"/>
    </row>
    <row r="67">
      <c r="B67" s="16"/>
      <c r="L67" s="16"/>
    </row>
    <row r="68">
      <c r="B68" s="16"/>
      <c r="L68" s="16"/>
    </row>
    <row r="69">
      <c r="B69" s="16"/>
      <c r="L69" s="16"/>
    </row>
    <row r="70">
      <c r="B70" s="16"/>
      <c r="L70" s="16"/>
    </row>
    <row r="71">
      <c r="B71" s="16"/>
      <c r="L71" s="16"/>
    </row>
    <row r="72">
      <c r="B72" s="16"/>
      <c r="L72" s="16"/>
    </row>
    <row r="73">
      <c r="B73" s="16"/>
      <c r="L73" s="16"/>
    </row>
    <row r="74">
      <c r="B74" s="16"/>
      <c r="L74" s="16"/>
    </row>
    <row r="75">
      <c r="B75" s="16"/>
      <c r="L75" s="16"/>
    </row>
    <row r="76" s="2" customFormat="1">
      <c r="A76" s="34"/>
      <c r="B76" s="40"/>
      <c r="C76" s="34"/>
      <c r="D76" s="179" t="s">
        <v>51</v>
      </c>
      <c r="E76" s="180"/>
      <c r="F76" s="181" t="s">
        <v>52</v>
      </c>
      <c r="G76" s="179" t="s">
        <v>51</v>
      </c>
      <c r="H76" s="180"/>
      <c r="I76" s="182"/>
      <c r="J76" s="183" t="s">
        <v>52</v>
      </c>
      <c r="K76" s="180"/>
      <c r="L76" s="59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186"/>
      <c r="C77" s="187"/>
      <c r="D77" s="187"/>
      <c r="E77" s="187"/>
      <c r="F77" s="187"/>
      <c r="G77" s="187"/>
      <c r="H77" s="187"/>
      <c r="I77" s="188"/>
      <c r="J77" s="187"/>
      <c r="K77" s="187"/>
      <c r="L77" s="59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189"/>
      <c r="C81" s="190"/>
      <c r="D81" s="190"/>
      <c r="E81" s="190"/>
      <c r="F81" s="190"/>
      <c r="G81" s="190"/>
      <c r="H81" s="190"/>
      <c r="I81" s="191"/>
      <c r="J81" s="190"/>
      <c r="K81" s="190"/>
      <c r="L81" s="59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174</v>
      </c>
      <c r="D82" s="36"/>
      <c r="E82" s="36"/>
      <c r="F82" s="36"/>
      <c r="G82" s="36"/>
      <c r="H82" s="36"/>
      <c r="I82" s="150"/>
      <c r="J82" s="36"/>
      <c r="K82" s="36"/>
      <c r="L82" s="59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6"/>
      <c r="D83" s="36"/>
      <c r="E83" s="36"/>
      <c r="F83" s="36"/>
      <c r="G83" s="36"/>
      <c r="H83" s="36"/>
      <c r="I83" s="150"/>
      <c r="J83" s="36"/>
      <c r="K83" s="36"/>
      <c r="L83" s="59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16</v>
      </c>
      <c r="D84" s="36"/>
      <c r="E84" s="36"/>
      <c r="F84" s="36"/>
      <c r="G84" s="36"/>
      <c r="H84" s="36"/>
      <c r="I84" s="150"/>
      <c r="J84" s="36"/>
      <c r="K84" s="36"/>
      <c r="L84" s="59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16.5" customHeight="1">
      <c r="A85" s="34"/>
      <c r="B85" s="35"/>
      <c r="C85" s="36"/>
      <c r="D85" s="36"/>
      <c r="E85" s="192" t="str">
        <f>E7</f>
        <v xml:space="preserve">Oprava kolejí a výhybek v uzlu Plzeň a na trati  Plzeň - Blatno</v>
      </c>
      <c r="F85" s="28"/>
      <c r="G85" s="28"/>
      <c r="H85" s="28"/>
      <c r="I85" s="150"/>
      <c r="J85" s="36"/>
      <c r="K85" s="36"/>
      <c r="L85" s="59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1" customFormat="1" ht="12" customHeight="1">
      <c r="B86" s="17"/>
      <c r="C86" s="28" t="s">
        <v>170</v>
      </c>
      <c r="D86" s="18"/>
      <c r="E86" s="18"/>
      <c r="F86" s="18"/>
      <c r="G86" s="18"/>
      <c r="H86" s="18"/>
      <c r="I86" s="142"/>
      <c r="J86" s="18"/>
      <c r="K86" s="18"/>
      <c r="L86" s="16"/>
    </row>
    <row r="87" s="2" customFormat="1" ht="16.5" customHeight="1">
      <c r="A87" s="34"/>
      <c r="B87" s="35"/>
      <c r="C87" s="36"/>
      <c r="D87" s="36"/>
      <c r="E87" s="192" t="s">
        <v>2191</v>
      </c>
      <c r="F87" s="36"/>
      <c r="G87" s="36"/>
      <c r="H87" s="36"/>
      <c r="I87" s="150"/>
      <c r="J87" s="36"/>
      <c r="K87" s="36"/>
      <c r="L87" s="59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12" customHeight="1">
      <c r="A88" s="34"/>
      <c r="B88" s="35"/>
      <c r="C88" s="28" t="s">
        <v>172</v>
      </c>
      <c r="D88" s="36"/>
      <c r="E88" s="36"/>
      <c r="F88" s="36"/>
      <c r="G88" s="36"/>
      <c r="H88" s="36"/>
      <c r="I88" s="150"/>
      <c r="J88" s="36"/>
      <c r="K88" s="36"/>
      <c r="L88" s="59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6.5" customHeight="1">
      <c r="A89" s="34"/>
      <c r="B89" s="35"/>
      <c r="C89" s="36"/>
      <c r="D89" s="36"/>
      <c r="E89" s="72" t="str">
        <f>E11</f>
        <v>SO 8.1 - VRN</v>
      </c>
      <c r="F89" s="36"/>
      <c r="G89" s="36"/>
      <c r="H89" s="36"/>
      <c r="I89" s="150"/>
      <c r="J89" s="36"/>
      <c r="K89" s="36"/>
      <c r="L89" s="59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6"/>
      <c r="D90" s="36"/>
      <c r="E90" s="36"/>
      <c r="F90" s="36"/>
      <c r="G90" s="36"/>
      <c r="H90" s="36"/>
      <c r="I90" s="150"/>
      <c r="J90" s="36"/>
      <c r="K90" s="36"/>
      <c r="L90" s="59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2" customHeight="1">
      <c r="A91" s="34"/>
      <c r="B91" s="35"/>
      <c r="C91" s="28" t="s">
        <v>20</v>
      </c>
      <c r="D91" s="36"/>
      <c r="E91" s="36"/>
      <c r="F91" s="23" t="str">
        <f>F14</f>
        <v>TO Plzeň, TO Třemošná</v>
      </c>
      <c r="G91" s="36"/>
      <c r="H91" s="36"/>
      <c r="I91" s="152" t="s">
        <v>22</v>
      </c>
      <c r="J91" s="75" t="str">
        <f>IF(J14="","",J14)</f>
        <v>8. 1. 2020</v>
      </c>
      <c r="K91" s="36"/>
      <c r="L91" s="59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6.96" customHeight="1">
      <c r="A92" s="34"/>
      <c r="B92" s="35"/>
      <c r="C92" s="36"/>
      <c r="D92" s="36"/>
      <c r="E92" s="36"/>
      <c r="F92" s="36"/>
      <c r="G92" s="36"/>
      <c r="H92" s="36"/>
      <c r="I92" s="150"/>
      <c r="J92" s="36"/>
      <c r="K92" s="36"/>
      <c r="L92" s="59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5.15" customHeight="1">
      <c r="A93" s="34"/>
      <c r="B93" s="35"/>
      <c r="C93" s="28" t="s">
        <v>24</v>
      </c>
      <c r="D93" s="36"/>
      <c r="E93" s="36"/>
      <c r="F93" s="23" t="str">
        <f>E17</f>
        <v xml:space="preserve">Správa železnic s.o. -  OŘ Plzeň</v>
      </c>
      <c r="G93" s="36"/>
      <c r="H93" s="36"/>
      <c r="I93" s="152" t="s">
        <v>30</v>
      </c>
      <c r="J93" s="32" t="str">
        <f>E23</f>
        <v xml:space="preserve"> </v>
      </c>
      <c r="K93" s="36"/>
      <c r="L93" s="59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15.15" customHeight="1">
      <c r="A94" s="34"/>
      <c r="B94" s="35"/>
      <c r="C94" s="28" t="s">
        <v>28</v>
      </c>
      <c r="D94" s="36"/>
      <c r="E94" s="36"/>
      <c r="F94" s="23" t="str">
        <f>IF(E20="","",E20)</f>
        <v>Vyplň údaj</v>
      </c>
      <c r="G94" s="36"/>
      <c r="H94" s="36"/>
      <c r="I94" s="152" t="s">
        <v>33</v>
      </c>
      <c r="J94" s="32" t="str">
        <f>E26</f>
        <v>Jung</v>
      </c>
      <c r="K94" s="36"/>
      <c r="L94" s="59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6"/>
      <c r="D95" s="36"/>
      <c r="E95" s="36"/>
      <c r="F95" s="36"/>
      <c r="G95" s="36"/>
      <c r="H95" s="36"/>
      <c r="I95" s="150"/>
      <c r="J95" s="36"/>
      <c r="K95" s="36"/>
      <c r="L95" s="59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9.28" customHeight="1">
      <c r="A96" s="34"/>
      <c r="B96" s="35"/>
      <c r="C96" s="193" t="s">
        <v>175</v>
      </c>
      <c r="D96" s="194"/>
      <c r="E96" s="194"/>
      <c r="F96" s="194"/>
      <c r="G96" s="194"/>
      <c r="H96" s="194"/>
      <c r="I96" s="195"/>
      <c r="J96" s="196" t="s">
        <v>176</v>
      </c>
      <c r="K96" s="194"/>
      <c r="L96" s="59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="2" customFormat="1" ht="10.32" customHeight="1">
      <c r="A97" s="34"/>
      <c r="B97" s="35"/>
      <c r="C97" s="36"/>
      <c r="D97" s="36"/>
      <c r="E97" s="36"/>
      <c r="F97" s="36"/>
      <c r="G97" s="36"/>
      <c r="H97" s="36"/>
      <c r="I97" s="150"/>
      <c r="J97" s="36"/>
      <c r="K97" s="36"/>
      <c r="L97" s="59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="2" customFormat="1" ht="22.8" customHeight="1">
      <c r="A98" s="34"/>
      <c r="B98" s="35"/>
      <c r="C98" s="197" t="s">
        <v>177</v>
      </c>
      <c r="D98" s="36"/>
      <c r="E98" s="36"/>
      <c r="F98" s="36"/>
      <c r="G98" s="36"/>
      <c r="H98" s="36"/>
      <c r="I98" s="150"/>
      <c r="J98" s="106">
        <f>J120</f>
        <v>0</v>
      </c>
      <c r="K98" s="36"/>
      <c r="L98" s="59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U98" s="13" t="s">
        <v>178</v>
      </c>
    </row>
    <row r="99" s="2" customFormat="1" ht="21.84" customHeight="1">
      <c r="A99" s="34"/>
      <c r="B99" s="35"/>
      <c r="C99" s="36"/>
      <c r="D99" s="36"/>
      <c r="E99" s="36"/>
      <c r="F99" s="36"/>
      <c r="G99" s="36"/>
      <c r="H99" s="36"/>
      <c r="I99" s="150"/>
      <c r="J99" s="36"/>
      <c r="K99" s="36"/>
      <c r="L99" s="59"/>
      <c r="S99" s="34"/>
      <c r="T99" s="34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</row>
    <row r="100" s="2" customFormat="1" ht="6.96" customHeight="1">
      <c r="A100" s="34"/>
      <c r="B100" s="62"/>
      <c r="C100" s="63"/>
      <c r="D100" s="63"/>
      <c r="E100" s="63"/>
      <c r="F100" s="63"/>
      <c r="G100" s="63"/>
      <c r="H100" s="63"/>
      <c r="I100" s="188"/>
      <c r="J100" s="63"/>
      <c r="K100" s="63"/>
      <c r="L100" s="59"/>
      <c r="S100" s="34"/>
      <c r="T100" s="34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</row>
    <row r="104" s="2" customFormat="1" ht="6.96" customHeight="1">
      <c r="A104" s="34"/>
      <c r="B104" s="64"/>
      <c r="C104" s="65"/>
      <c r="D104" s="65"/>
      <c r="E104" s="65"/>
      <c r="F104" s="65"/>
      <c r="G104" s="65"/>
      <c r="H104" s="65"/>
      <c r="I104" s="191"/>
      <c r="J104" s="65"/>
      <c r="K104" s="65"/>
      <c r="L104" s="59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5" s="2" customFormat="1" ht="24.96" customHeight="1">
      <c r="A105" s="34"/>
      <c r="B105" s="35"/>
      <c r="C105" s="19" t="s">
        <v>179</v>
      </c>
      <c r="D105" s="36"/>
      <c r="E105" s="36"/>
      <c r="F105" s="36"/>
      <c r="G105" s="36"/>
      <c r="H105" s="36"/>
      <c r="I105" s="150"/>
      <c r="J105" s="36"/>
      <c r="K105" s="36"/>
      <c r="L105" s="59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="2" customFormat="1" ht="6.96" customHeight="1">
      <c r="A106" s="34"/>
      <c r="B106" s="35"/>
      <c r="C106" s="36"/>
      <c r="D106" s="36"/>
      <c r="E106" s="36"/>
      <c r="F106" s="36"/>
      <c r="G106" s="36"/>
      <c r="H106" s="36"/>
      <c r="I106" s="150"/>
      <c r="J106" s="36"/>
      <c r="K106" s="36"/>
      <c r="L106" s="59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="2" customFormat="1" ht="12" customHeight="1">
      <c r="A107" s="34"/>
      <c r="B107" s="35"/>
      <c r="C107" s="28" t="s">
        <v>16</v>
      </c>
      <c r="D107" s="36"/>
      <c r="E107" s="36"/>
      <c r="F107" s="36"/>
      <c r="G107" s="36"/>
      <c r="H107" s="36"/>
      <c r="I107" s="150"/>
      <c r="J107" s="36"/>
      <c r="K107" s="36"/>
      <c r="L107" s="59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="2" customFormat="1" ht="16.5" customHeight="1">
      <c r="A108" s="34"/>
      <c r="B108" s="35"/>
      <c r="C108" s="36"/>
      <c r="D108" s="36"/>
      <c r="E108" s="192" t="str">
        <f>E7</f>
        <v xml:space="preserve">Oprava kolejí a výhybek v uzlu Plzeň a na trati  Plzeň - Blatno</v>
      </c>
      <c r="F108" s="28"/>
      <c r="G108" s="28"/>
      <c r="H108" s="28"/>
      <c r="I108" s="150"/>
      <c r="J108" s="36"/>
      <c r="K108" s="36"/>
      <c r="L108" s="59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="1" customFormat="1" ht="12" customHeight="1">
      <c r="B109" s="17"/>
      <c r="C109" s="28" t="s">
        <v>170</v>
      </c>
      <c r="D109" s="18"/>
      <c r="E109" s="18"/>
      <c r="F109" s="18"/>
      <c r="G109" s="18"/>
      <c r="H109" s="18"/>
      <c r="I109" s="142"/>
      <c r="J109" s="18"/>
      <c r="K109" s="18"/>
      <c r="L109" s="16"/>
    </row>
    <row r="110" s="2" customFormat="1" ht="16.5" customHeight="1">
      <c r="A110" s="34"/>
      <c r="B110" s="35"/>
      <c r="C110" s="36"/>
      <c r="D110" s="36"/>
      <c r="E110" s="192" t="s">
        <v>2191</v>
      </c>
      <c r="F110" s="36"/>
      <c r="G110" s="36"/>
      <c r="H110" s="36"/>
      <c r="I110" s="150"/>
      <c r="J110" s="36"/>
      <c r="K110" s="36"/>
      <c r="L110" s="59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="2" customFormat="1" ht="12" customHeight="1">
      <c r="A111" s="34"/>
      <c r="B111" s="35"/>
      <c r="C111" s="28" t="s">
        <v>172</v>
      </c>
      <c r="D111" s="36"/>
      <c r="E111" s="36"/>
      <c r="F111" s="36"/>
      <c r="G111" s="36"/>
      <c r="H111" s="36"/>
      <c r="I111" s="150"/>
      <c r="J111" s="36"/>
      <c r="K111" s="36"/>
      <c r="L111" s="59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="2" customFormat="1" ht="16.5" customHeight="1">
      <c r="A112" s="34"/>
      <c r="B112" s="35"/>
      <c r="C112" s="36"/>
      <c r="D112" s="36"/>
      <c r="E112" s="72" t="str">
        <f>E11</f>
        <v>SO 8.1 - VRN</v>
      </c>
      <c r="F112" s="36"/>
      <c r="G112" s="36"/>
      <c r="H112" s="36"/>
      <c r="I112" s="150"/>
      <c r="J112" s="36"/>
      <c r="K112" s="36"/>
      <c r="L112" s="59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="2" customFormat="1" ht="6.96" customHeight="1">
      <c r="A113" s="34"/>
      <c r="B113" s="35"/>
      <c r="C113" s="36"/>
      <c r="D113" s="36"/>
      <c r="E113" s="36"/>
      <c r="F113" s="36"/>
      <c r="G113" s="36"/>
      <c r="H113" s="36"/>
      <c r="I113" s="150"/>
      <c r="J113" s="36"/>
      <c r="K113" s="36"/>
      <c r="L113" s="59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12" customHeight="1">
      <c r="A114" s="34"/>
      <c r="B114" s="35"/>
      <c r="C114" s="28" t="s">
        <v>20</v>
      </c>
      <c r="D114" s="36"/>
      <c r="E114" s="36"/>
      <c r="F114" s="23" t="str">
        <f>F14</f>
        <v>TO Plzeň, TO Třemošná</v>
      </c>
      <c r="G114" s="36"/>
      <c r="H114" s="36"/>
      <c r="I114" s="152" t="s">
        <v>22</v>
      </c>
      <c r="J114" s="75" t="str">
        <f>IF(J14="","",J14)</f>
        <v>8. 1. 2020</v>
      </c>
      <c r="K114" s="36"/>
      <c r="L114" s="59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6.96" customHeight="1">
      <c r="A115" s="34"/>
      <c r="B115" s="35"/>
      <c r="C115" s="36"/>
      <c r="D115" s="36"/>
      <c r="E115" s="36"/>
      <c r="F115" s="36"/>
      <c r="G115" s="36"/>
      <c r="H115" s="36"/>
      <c r="I115" s="150"/>
      <c r="J115" s="36"/>
      <c r="K115" s="36"/>
      <c r="L115" s="59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2" customFormat="1" ht="15.15" customHeight="1">
      <c r="A116" s="34"/>
      <c r="B116" s="35"/>
      <c r="C116" s="28" t="s">
        <v>24</v>
      </c>
      <c r="D116" s="36"/>
      <c r="E116" s="36"/>
      <c r="F116" s="23" t="str">
        <f>E17</f>
        <v xml:space="preserve">Správa železnic s.o. -  OŘ Plzeň</v>
      </c>
      <c r="G116" s="36"/>
      <c r="H116" s="36"/>
      <c r="I116" s="152" t="s">
        <v>30</v>
      </c>
      <c r="J116" s="32" t="str">
        <f>E23</f>
        <v xml:space="preserve"> </v>
      </c>
      <c r="K116" s="36"/>
      <c r="L116" s="59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="2" customFormat="1" ht="15.15" customHeight="1">
      <c r="A117" s="34"/>
      <c r="B117" s="35"/>
      <c r="C117" s="28" t="s">
        <v>28</v>
      </c>
      <c r="D117" s="36"/>
      <c r="E117" s="36"/>
      <c r="F117" s="23" t="str">
        <f>IF(E20="","",E20)</f>
        <v>Vyplň údaj</v>
      </c>
      <c r="G117" s="36"/>
      <c r="H117" s="36"/>
      <c r="I117" s="152" t="s">
        <v>33</v>
      </c>
      <c r="J117" s="32" t="str">
        <f>E26</f>
        <v>Jung</v>
      </c>
      <c r="K117" s="36"/>
      <c r="L117" s="59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="2" customFormat="1" ht="10.32" customHeight="1">
      <c r="A118" s="34"/>
      <c r="B118" s="35"/>
      <c r="C118" s="36"/>
      <c r="D118" s="36"/>
      <c r="E118" s="36"/>
      <c r="F118" s="36"/>
      <c r="G118" s="36"/>
      <c r="H118" s="36"/>
      <c r="I118" s="150"/>
      <c r="J118" s="36"/>
      <c r="K118" s="36"/>
      <c r="L118" s="59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="9" customFormat="1" ht="29.28" customHeight="1">
      <c r="A119" s="198"/>
      <c r="B119" s="199"/>
      <c r="C119" s="200" t="s">
        <v>180</v>
      </c>
      <c r="D119" s="201" t="s">
        <v>61</v>
      </c>
      <c r="E119" s="201" t="s">
        <v>57</v>
      </c>
      <c r="F119" s="201" t="s">
        <v>58</v>
      </c>
      <c r="G119" s="201" t="s">
        <v>181</v>
      </c>
      <c r="H119" s="201" t="s">
        <v>182</v>
      </c>
      <c r="I119" s="202" t="s">
        <v>183</v>
      </c>
      <c r="J119" s="203" t="s">
        <v>176</v>
      </c>
      <c r="K119" s="204" t="s">
        <v>184</v>
      </c>
      <c r="L119" s="205"/>
      <c r="M119" s="96" t="s">
        <v>1</v>
      </c>
      <c r="N119" s="97" t="s">
        <v>40</v>
      </c>
      <c r="O119" s="97" t="s">
        <v>185</v>
      </c>
      <c r="P119" s="97" t="s">
        <v>186</v>
      </c>
      <c r="Q119" s="97" t="s">
        <v>187</v>
      </c>
      <c r="R119" s="97" t="s">
        <v>188</v>
      </c>
      <c r="S119" s="97" t="s">
        <v>189</v>
      </c>
      <c r="T119" s="98" t="s">
        <v>190</v>
      </c>
      <c r="U119" s="198"/>
      <c r="V119" s="198"/>
      <c r="W119" s="198"/>
      <c r="X119" s="198"/>
      <c r="Y119" s="198"/>
      <c r="Z119" s="198"/>
      <c r="AA119" s="198"/>
      <c r="AB119" s="198"/>
      <c r="AC119" s="198"/>
      <c r="AD119" s="198"/>
      <c r="AE119" s="198"/>
    </row>
    <row r="120" s="2" customFormat="1" ht="22.8" customHeight="1">
      <c r="A120" s="34"/>
      <c r="B120" s="35"/>
      <c r="C120" s="103" t="s">
        <v>191</v>
      </c>
      <c r="D120" s="36"/>
      <c r="E120" s="36"/>
      <c r="F120" s="36"/>
      <c r="G120" s="36"/>
      <c r="H120" s="36"/>
      <c r="I120" s="150"/>
      <c r="J120" s="206">
        <f>BK120</f>
        <v>0</v>
      </c>
      <c r="K120" s="36"/>
      <c r="L120" s="40"/>
      <c r="M120" s="99"/>
      <c r="N120" s="207"/>
      <c r="O120" s="100"/>
      <c r="P120" s="208">
        <f>SUM(P121:P140)</f>
        <v>0</v>
      </c>
      <c r="Q120" s="100"/>
      <c r="R120" s="208">
        <f>SUM(R121:R140)</f>
        <v>0</v>
      </c>
      <c r="S120" s="100"/>
      <c r="T120" s="209">
        <f>SUM(T121:T140)</f>
        <v>0</v>
      </c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T120" s="13" t="s">
        <v>75</v>
      </c>
      <c r="AU120" s="13" t="s">
        <v>178</v>
      </c>
      <c r="BK120" s="210">
        <f>SUM(BK121:BK140)</f>
        <v>0</v>
      </c>
    </row>
    <row r="121" s="2" customFormat="1" ht="16.5" customHeight="1">
      <c r="A121" s="34"/>
      <c r="B121" s="35"/>
      <c r="C121" s="211" t="s">
        <v>83</v>
      </c>
      <c r="D121" s="211" t="s">
        <v>192</v>
      </c>
      <c r="E121" s="212" t="s">
        <v>2193</v>
      </c>
      <c r="F121" s="213" t="s">
        <v>2194</v>
      </c>
      <c r="G121" s="214" t="s">
        <v>209</v>
      </c>
      <c r="H121" s="215">
        <v>10</v>
      </c>
      <c r="I121" s="216"/>
      <c r="J121" s="217">
        <f>ROUND(I121*H121,2)</f>
        <v>0</v>
      </c>
      <c r="K121" s="218"/>
      <c r="L121" s="40"/>
      <c r="M121" s="219" t="s">
        <v>1</v>
      </c>
      <c r="N121" s="220" t="s">
        <v>41</v>
      </c>
      <c r="O121" s="87"/>
      <c r="P121" s="221">
        <f>O121*H121</f>
        <v>0</v>
      </c>
      <c r="Q121" s="221">
        <v>0</v>
      </c>
      <c r="R121" s="221">
        <f>Q121*H121</f>
        <v>0</v>
      </c>
      <c r="S121" s="221">
        <v>0</v>
      </c>
      <c r="T121" s="222">
        <f>S121*H121</f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R121" s="223" t="s">
        <v>2195</v>
      </c>
      <c r="AT121" s="223" t="s">
        <v>192</v>
      </c>
      <c r="AU121" s="223" t="s">
        <v>76</v>
      </c>
      <c r="AY121" s="13" t="s">
        <v>197</v>
      </c>
      <c r="BE121" s="224">
        <f>IF(N121="základní",J121,0)</f>
        <v>0</v>
      </c>
      <c r="BF121" s="224">
        <f>IF(N121="snížená",J121,0)</f>
        <v>0</v>
      </c>
      <c r="BG121" s="224">
        <f>IF(N121="zákl. přenesená",J121,0)</f>
        <v>0</v>
      </c>
      <c r="BH121" s="224">
        <f>IF(N121="sníž. přenesená",J121,0)</f>
        <v>0</v>
      </c>
      <c r="BI121" s="224">
        <f>IF(N121="nulová",J121,0)</f>
        <v>0</v>
      </c>
      <c r="BJ121" s="13" t="s">
        <v>83</v>
      </c>
      <c r="BK121" s="224">
        <f>ROUND(I121*H121,2)</f>
        <v>0</v>
      </c>
      <c r="BL121" s="13" t="s">
        <v>2195</v>
      </c>
      <c r="BM121" s="223" t="s">
        <v>2196</v>
      </c>
    </row>
    <row r="122" s="2" customFormat="1">
      <c r="A122" s="34"/>
      <c r="B122" s="35"/>
      <c r="C122" s="36"/>
      <c r="D122" s="225" t="s">
        <v>199</v>
      </c>
      <c r="E122" s="36"/>
      <c r="F122" s="226" t="s">
        <v>2197</v>
      </c>
      <c r="G122" s="36"/>
      <c r="H122" s="36"/>
      <c r="I122" s="150"/>
      <c r="J122" s="36"/>
      <c r="K122" s="36"/>
      <c r="L122" s="40"/>
      <c r="M122" s="227"/>
      <c r="N122" s="228"/>
      <c r="O122" s="87"/>
      <c r="P122" s="87"/>
      <c r="Q122" s="87"/>
      <c r="R122" s="87"/>
      <c r="S122" s="87"/>
      <c r="T122" s="88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T122" s="13" t="s">
        <v>199</v>
      </c>
      <c r="AU122" s="13" t="s">
        <v>76</v>
      </c>
    </row>
    <row r="123" s="2" customFormat="1">
      <c r="A123" s="34"/>
      <c r="B123" s="35"/>
      <c r="C123" s="36"/>
      <c r="D123" s="225" t="s">
        <v>340</v>
      </c>
      <c r="E123" s="36"/>
      <c r="F123" s="229" t="s">
        <v>2198</v>
      </c>
      <c r="G123" s="36"/>
      <c r="H123" s="36"/>
      <c r="I123" s="150"/>
      <c r="J123" s="36"/>
      <c r="K123" s="36"/>
      <c r="L123" s="40"/>
      <c r="M123" s="227"/>
      <c r="N123" s="228"/>
      <c r="O123" s="87"/>
      <c r="P123" s="87"/>
      <c r="Q123" s="87"/>
      <c r="R123" s="87"/>
      <c r="S123" s="87"/>
      <c r="T123" s="88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T123" s="13" t="s">
        <v>340</v>
      </c>
      <c r="AU123" s="13" t="s">
        <v>76</v>
      </c>
    </row>
    <row r="124" s="2" customFormat="1" ht="16.5" customHeight="1">
      <c r="A124" s="34"/>
      <c r="B124" s="35"/>
      <c r="C124" s="211" t="s">
        <v>85</v>
      </c>
      <c r="D124" s="211" t="s">
        <v>192</v>
      </c>
      <c r="E124" s="212" t="s">
        <v>2199</v>
      </c>
      <c r="F124" s="213" t="s">
        <v>2200</v>
      </c>
      <c r="G124" s="214" t="s">
        <v>2201</v>
      </c>
      <c r="H124" s="271"/>
      <c r="I124" s="216"/>
      <c r="J124" s="217">
        <f>ROUND(I124*H124,2)</f>
        <v>0</v>
      </c>
      <c r="K124" s="218"/>
      <c r="L124" s="40"/>
      <c r="M124" s="219" t="s">
        <v>1</v>
      </c>
      <c r="N124" s="220" t="s">
        <v>41</v>
      </c>
      <c r="O124" s="87"/>
      <c r="P124" s="221">
        <f>O124*H124</f>
        <v>0</v>
      </c>
      <c r="Q124" s="221">
        <v>0</v>
      </c>
      <c r="R124" s="221">
        <f>Q124*H124</f>
        <v>0</v>
      </c>
      <c r="S124" s="221">
        <v>0</v>
      </c>
      <c r="T124" s="222">
        <f>S124*H124</f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R124" s="223" t="s">
        <v>2195</v>
      </c>
      <c r="AT124" s="223" t="s">
        <v>192</v>
      </c>
      <c r="AU124" s="223" t="s">
        <v>76</v>
      </c>
      <c r="AY124" s="13" t="s">
        <v>197</v>
      </c>
      <c r="BE124" s="224">
        <f>IF(N124="základní",J124,0)</f>
        <v>0</v>
      </c>
      <c r="BF124" s="224">
        <f>IF(N124="snížená",J124,0)</f>
        <v>0</v>
      </c>
      <c r="BG124" s="224">
        <f>IF(N124="zákl. přenesená",J124,0)</f>
        <v>0</v>
      </c>
      <c r="BH124" s="224">
        <f>IF(N124="sníž. přenesená",J124,0)</f>
        <v>0</v>
      </c>
      <c r="BI124" s="224">
        <f>IF(N124="nulová",J124,0)</f>
        <v>0</v>
      </c>
      <c r="BJ124" s="13" t="s">
        <v>83</v>
      </c>
      <c r="BK124" s="224">
        <f>ROUND(I124*H124,2)</f>
        <v>0</v>
      </c>
      <c r="BL124" s="13" t="s">
        <v>2195</v>
      </c>
      <c r="BM124" s="223" t="s">
        <v>2202</v>
      </c>
    </row>
    <row r="125" s="2" customFormat="1">
      <c r="A125" s="34"/>
      <c r="B125" s="35"/>
      <c r="C125" s="36"/>
      <c r="D125" s="225" t="s">
        <v>199</v>
      </c>
      <c r="E125" s="36"/>
      <c r="F125" s="226" t="s">
        <v>2200</v>
      </c>
      <c r="G125" s="36"/>
      <c r="H125" s="36"/>
      <c r="I125" s="150"/>
      <c r="J125" s="36"/>
      <c r="K125" s="36"/>
      <c r="L125" s="40"/>
      <c r="M125" s="227"/>
      <c r="N125" s="228"/>
      <c r="O125" s="87"/>
      <c r="P125" s="87"/>
      <c r="Q125" s="87"/>
      <c r="R125" s="87"/>
      <c r="S125" s="87"/>
      <c r="T125" s="88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T125" s="13" t="s">
        <v>199</v>
      </c>
      <c r="AU125" s="13" t="s">
        <v>76</v>
      </c>
    </row>
    <row r="126" s="2" customFormat="1" ht="16.5" customHeight="1">
      <c r="A126" s="34"/>
      <c r="B126" s="35"/>
      <c r="C126" s="211" t="s">
        <v>214</v>
      </c>
      <c r="D126" s="211" t="s">
        <v>192</v>
      </c>
      <c r="E126" s="212" t="s">
        <v>2203</v>
      </c>
      <c r="F126" s="213" t="s">
        <v>2204</v>
      </c>
      <c r="G126" s="214" t="s">
        <v>2201</v>
      </c>
      <c r="H126" s="271"/>
      <c r="I126" s="216"/>
      <c r="J126" s="217">
        <f>ROUND(I126*H126,2)</f>
        <v>0</v>
      </c>
      <c r="K126" s="218"/>
      <c r="L126" s="40"/>
      <c r="M126" s="219" t="s">
        <v>1</v>
      </c>
      <c r="N126" s="220" t="s">
        <v>41</v>
      </c>
      <c r="O126" s="87"/>
      <c r="P126" s="221">
        <f>O126*H126</f>
        <v>0</v>
      </c>
      <c r="Q126" s="221">
        <v>0</v>
      </c>
      <c r="R126" s="221">
        <f>Q126*H126</f>
        <v>0</v>
      </c>
      <c r="S126" s="221">
        <v>0</v>
      </c>
      <c r="T126" s="222">
        <f>S126*H126</f>
        <v>0</v>
      </c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R126" s="223" t="s">
        <v>2195</v>
      </c>
      <c r="AT126" s="223" t="s">
        <v>192</v>
      </c>
      <c r="AU126" s="223" t="s">
        <v>76</v>
      </c>
      <c r="AY126" s="13" t="s">
        <v>197</v>
      </c>
      <c r="BE126" s="224">
        <f>IF(N126="základní",J126,0)</f>
        <v>0</v>
      </c>
      <c r="BF126" s="224">
        <f>IF(N126="snížená",J126,0)</f>
        <v>0</v>
      </c>
      <c r="BG126" s="224">
        <f>IF(N126="zákl. přenesená",J126,0)</f>
        <v>0</v>
      </c>
      <c r="BH126" s="224">
        <f>IF(N126="sníž. přenesená",J126,0)</f>
        <v>0</v>
      </c>
      <c r="BI126" s="224">
        <f>IF(N126="nulová",J126,0)</f>
        <v>0</v>
      </c>
      <c r="BJ126" s="13" t="s">
        <v>83</v>
      </c>
      <c r="BK126" s="224">
        <f>ROUND(I126*H126,2)</f>
        <v>0</v>
      </c>
      <c r="BL126" s="13" t="s">
        <v>2195</v>
      </c>
      <c r="BM126" s="223" t="s">
        <v>2205</v>
      </c>
    </row>
    <row r="127" s="2" customFormat="1">
      <c r="A127" s="34"/>
      <c r="B127" s="35"/>
      <c r="C127" s="36"/>
      <c r="D127" s="225" t="s">
        <v>199</v>
      </c>
      <c r="E127" s="36"/>
      <c r="F127" s="226" t="s">
        <v>2204</v>
      </c>
      <c r="G127" s="36"/>
      <c r="H127" s="36"/>
      <c r="I127" s="150"/>
      <c r="J127" s="36"/>
      <c r="K127" s="36"/>
      <c r="L127" s="40"/>
      <c r="M127" s="227"/>
      <c r="N127" s="228"/>
      <c r="O127" s="87"/>
      <c r="P127" s="87"/>
      <c r="Q127" s="87"/>
      <c r="R127" s="87"/>
      <c r="S127" s="87"/>
      <c r="T127" s="88"/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T127" s="13" t="s">
        <v>199</v>
      </c>
      <c r="AU127" s="13" t="s">
        <v>76</v>
      </c>
    </row>
    <row r="128" s="2" customFormat="1" ht="16.5" customHeight="1">
      <c r="A128" s="34"/>
      <c r="B128" s="35"/>
      <c r="C128" s="211" t="s">
        <v>196</v>
      </c>
      <c r="D128" s="211" t="s">
        <v>192</v>
      </c>
      <c r="E128" s="212" t="s">
        <v>2206</v>
      </c>
      <c r="F128" s="213" t="s">
        <v>2207</v>
      </c>
      <c r="G128" s="214" t="s">
        <v>2201</v>
      </c>
      <c r="H128" s="271"/>
      <c r="I128" s="216"/>
      <c r="J128" s="217">
        <f>ROUND(I128*H128,2)</f>
        <v>0</v>
      </c>
      <c r="K128" s="218"/>
      <c r="L128" s="40"/>
      <c r="M128" s="219" t="s">
        <v>1</v>
      </c>
      <c r="N128" s="220" t="s">
        <v>41</v>
      </c>
      <c r="O128" s="87"/>
      <c r="P128" s="221">
        <f>O128*H128</f>
        <v>0</v>
      </c>
      <c r="Q128" s="221">
        <v>0</v>
      </c>
      <c r="R128" s="221">
        <f>Q128*H128</f>
        <v>0</v>
      </c>
      <c r="S128" s="221">
        <v>0</v>
      </c>
      <c r="T128" s="222">
        <f>S128*H128</f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223" t="s">
        <v>2195</v>
      </c>
      <c r="AT128" s="223" t="s">
        <v>192</v>
      </c>
      <c r="AU128" s="223" t="s">
        <v>76</v>
      </c>
      <c r="AY128" s="13" t="s">
        <v>197</v>
      </c>
      <c r="BE128" s="224">
        <f>IF(N128="základní",J128,0)</f>
        <v>0</v>
      </c>
      <c r="BF128" s="224">
        <f>IF(N128="snížená",J128,0)</f>
        <v>0</v>
      </c>
      <c r="BG128" s="224">
        <f>IF(N128="zákl. přenesená",J128,0)</f>
        <v>0</v>
      </c>
      <c r="BH128" s="224">
        <f>IF(N128="sníž. přenesená",J128,0)</f>
        <v>0</v>
      </c>
      <c r="BI128" s="224">
        <f>IF(N128="nulová",J128,0)</f>
        <v>0</v>
      </c>
      <c r="BJ128" s="13" t="s">
        <v>83</v>
      </c>
      <c r="BK128" s="224">
        <f>ROUND(I128*H128,2)</f>
        <v>0</v>
      </c>
      <c r="BL128" s="13" t="s">
        <v>2195</v>
      </c>
      <c r="BM128" s="223" t="s">
        <v>2208</v>
      </c>
    </row>
    <row r="129" s="2" customFormat="1">
      <c r="A129" s="34"/>
      <c r="B129" s="35"/>
      <c r="C129" s="36"/>
      <c r="D129" s="225" t="s">
        <v>199</v>
      </c>
      <c r="E129" s="36"/>
      <c r="F129" s="226" t="s">
        <v>2207</v>
      </c>
      <c r="G129" s="36"/>
      <c r="H129" s="36"/>
      <c r="I129" s="150"/>
      <c r="J129" s="36"/>
      <c r="K129" s="36"/>
      <c r="L129" s="40"/>
      <c r="M129" s="227"/>
      <c r="N129" s="228"/>
      <c r="O129" s="87"/>
      <c r="P129" s="87"/>
      <c r="Q129" s="87"/>
      <c r="R129" s="87"/>
      <c r="S129" s="87"/>
      <c r="T129" s="88"/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T129" s="13" t="s">
        <v>199</v>
      </c>
      <c r="AU129" s="13" t="s">
        <v>76</v>
      </c>
    </row>
    <row r="130" s="2" customFormat="1" ht="16.5" customHeight="1">
      <c r="A130" s="34"/>
      <c r="B130" s="35"/>
      <c r="C130" s="211" t="s">
        <v>243</v>
      </c>
      <c r="D130" s="211" t="s">
        <v>192</v>
      </c>
      <c r="E130" s="212" t="s">
        <v>2209</v>
      </c>
      <c r="F130" s="213" t="s">
        <v>2210</v>
      </c>
      <c r="G130" s="214" t="s">
        <v>2201</v>
      </c>
      <c r="H130" s="271"/>
      <c r="I130" s="216"/>
      <c r="J130" s="217">
        <f>ROUND(I130*H130,2)</f>
        <v>0</v>
      </c>
      <c r="K130" s="218"/>
      <c r="L130" s="40"/>
      <c r="M130" s="219" t="s">
        <v>1</v>
      </c>
      <c r="N130" s="220" t="s">
        <v>41</v>
      </c>
      <c r="O130" s="87"/>
      <c r="P130" s="221">
        <f>O130*H130</f>
        <v>0</v>
      </c>
      <c r="Q130" s="221">
        <v>0</v>
      </c>
      <c r="R130" s="221">
        <f>Q130*H130</f>
        <v>0</v>
      </c>
      <c r="S130" s="221">
        <v>0</v>
      </c>
      <c r="T130" s="222">
        <f>S130*H130</f>
        <v>0</v>
      </c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R130" s="223" t="s">
        <v>2195</v>
      </c>
      <c r="AT130" s="223" t="s">
        <v>192</v>
      </c>
      <c r="AU130" s="223" t="s">
        <v>76</v>
      </c>
      <c r="AY130" s="13" t="s">
        <v>197</v>
      </c>
      <c r="BE130" s="224">
        <f>IF(N130="základní",J130,0)</f>
        <v>0</v>
      </c>
      <c r="BF130" s="224">
        <f>IF(N130="snížená",J130,0)</f>
        <v>0</v>
      </c>
      <c r="BG130" s="224">
        <f>IF(N130="zákl. přenesená",J130,0)</f>
        <v>0</v>
      </c>
      <c r="BH130" s="224">
        <f>IF(N130="sníž. přenesená",J130,0)</f>
        <v>0</v>
      </c>
      <c r="BI130" s="224">
        <f>IF(N130="nulová",J130,0)</f>
        <v>0</v>
      </c>
      <c r="BJ130" s="13" t="s">
        <v>83</v>
      </c>
      <c r="BK130" s="224">
        <f>ROUND(I130*H130,2)</f>
        <v>0</v>
      </c>
      <c r="BL130" s="13" t="s">
        <v>2195</v>
      </c>
      <c r="BM130" s="223" t="s">
        <v>2211</v>
      </c>
    </row>
    <row r="131" s="2" customFormat="1">
      <c r="A131" s="34"/>
      <c r="B131" s="35"/>
      <c r="C131" s="36"/>
      <c r="D131" s="225" t="s">
        <v>199</v>
      </c>
      <c r="E131" s="36"/>
      <c r="F131" s="226" t="s">
        <v>2212</v>
      </c>
      <c r="G131" s="36"/>
      <c r="H131" s="36"/>
      <c r="I131" s="150"/>
      <c r="J131" s="36"/>
      <c r="K131" s="36"/>
      <c r="L131" s="40"/>
      <c r="M131" s="227"/>
      <c r="N131" s="228"/>
      <c r="O131" s="87"/>
      <c r="P131" s="87"/>
      <c r="Q131" s="87"/>
      <c r="R131" s="87"/>
      <c r="S131" s="87"/>
      <c r="T131" s="88"/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T131" s="13" t="s">
        <v>199</v>
      </c>
      <c r="AU131" s="13" t="s">
        <v>76</v>
      </c>
    </row>
    <row r="132" s="2" customFormat="1">
      <c r="A132" s="34"/>
      <c r="B132" s="35"/>
      <c r="C132" s="36"/>
      <c r="D132" s="225" t="s">
        <v>340</v>
      </c>
      <c r="E132" s="36"/>
      <c r="F132" s="229" t="s">
        <v>2213</v>
      </c>
      <c r="G132" s="36"/>
      <c r="H132" s="36"/>
      <c r="I132" s="150"/>
      <c r="J132" s="36"/>
      <c r="K132" s="36"/>
      <c r="L132" s="40"/>
      <c r="M132" s="227"/>
      <c r="N132" s="228"/>
      <c r="O132" s="87"/>
      <c r="P132" s="87"/>
      <c r="Q132" s="87"/>
      <c r="R132" s="87"/>
      <c r="S132" s="87"/>
      <c r="T132" s="88"/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T132" s="13" t="s">
        <v>340</v>
      </c>
      <c r="AU132" s="13" t="s">
        <v>76</v>
      </c>
    </row>
    <row r="133" s="2" customFormat="1" ht="16.5" customHeight="1">
      <c r="A133" s="34"/>
      <c r="B133" s="35"/>
      <c r="C133" s="211" t="s">
        <v>224</v>
      </c>
      <c r="D133" s="211" t="s">
        <v>192</v>
      </c>
      <c r="E133" s="212" t="s">
        <v>2214</v>
      </c>
      <c r="F133" s="213" t="s">
        <v>2215</v>
      </c>
      <c r="G133" s="214" t="s">
        <v>2201</v>
      </c>
      <c r="H133" s="271"/>
      <c r="I133" s="216"/>
      <c r="J133" s="217">
        <f>ROUND(I133*H133,2)</f>
        <v>0</v>
      </c>
      <c r="K133" s="218"/>
      <c r="L133" s="40"/>
      <c r="M133" s="219" t="s">
        <v>1</v>
      </c>
      <c r="N133" s="220" t="s">
        <v>41</v>
      </c>
      <c r="O133" s="87"/>
      <c r="P133" s="221">
        <f>O133*H133</f>
        <v>0</v>
      </c>
      <c r="Q133" s="221">
        <v>0</v>
      </c>
      <c r="R133" s="221">
        <f>Q133*H133</f>
        <v>0</v>
      </c>
      <c r="S133" s="221">
        <v>0</v>
      </c>
      <c r="T133" s="222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223" t="s">
        <v>2195</v>
      </c>
      <c r="AT133" s="223" t="s">
        <v>192</v>
      </c>
      <c r="AU133" s="223" t="s">
        <v>76</v>
      </c>
      <c r="AY133" s="13" t="s">
        <v>197</v>
      </c>
      <c r="BE133" s="224">
        <f>IF(N133="základní",J133,0)</f>
        <v>0</v>
      </c>
      <c r="BF133" s="224">
        <f>IF(N133="snížená",J133,0)</f>
        <v>0</v>
      </c>
      <c r="BG133" s="224">
        <f>IF(N133="zákl. přenesená",J133,0)</f>
        <v>0</v>
      </c>
      <c r="BH133" s="224">
        <f>IF(N133="sníž. přenesená",J133,0)</f>
        <v>0</v>
      </c>
      <c r="BI133" s="224">
        <f>IF(N133="nulová",J133,0)</f>
        <v>0</v>
      </c>
      <c r="BJ133" s="13" t="s">
        <v>83</v>
      </c>
      <c r="BK133" s="224">
        <f>ROUND(I133*H133,2)</f>
        <v>0</v>
      </c>
      <c r="BL133" s="13" t="s">
        <v>2195</v>
      </c>
      <c r="BM133" s="223" t="s">
        <v>2216</v>
      </c>
    </row>
    <row r="134" s="2" customFormat="1">
      <c r="A134" s="34"/>
      <c r="B134" s="35"/>
      <c r="C134" s="36"/>
      <c r="D134" s="225" t="s">
        <v>199</v>
      </c>
      <c r="E134" s="36"/>
      <c r="F134" s="226" t="s">
        <v>2217</v>
      </c>
      <c r="G134" s="36"/>
      <c r="H134" s="36"/>
      <c r="I134" s="150"/>
      <c r="J134" s="36"/>
      <c r="K134" s="36"/>
      <c r="L134" s="40"/>
      <c r="M134" s="227"/>
      <c r="N134" s="228"/>
      <c r="O134" s="87"/>
      <c r="P134" s="87"/>
      <c r="Q134" s="87"/>
      <c r="R134" s="87"/>
      <c r="S134" s="87"/>
      <c r="T134" s="88"/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T134" s="13" t="s">
        <v>199</v>
      </c>
      <c r="AU134" s="13" t="s">
        <v>76</v>
      </c>
    </row>
    <row r="135" s="2" customFormat="1">
      <c r="A135" s="34"/>
      <c r="B135" s="35"/>
      <c r="C135" s="36"/>
      <c r="D135" s="225" t="s">
        <v>340</v>
      </c>
      <c r="E135" s="36"/>
      <c r="F135" s="229" t="s">
        <v>2218</v>
      </c>
      <c r="G135" s="36"/>
      <c r="H135" s="36"/>
      <c r="I135" s="150"/>
      <c r="J135" s="36"/>
      <c r="K135" s="36"/>
      <c r="L135" s="40"/>
      <c r="M135" s="227"/>
      <c r="N135" s="228"/>
      <c r="O135" s="87"/>
      <c r="P135" s="87"/>
      <c r="Q135" s="87"/>
      <c r="R135" s="87"/>
      <c r="S135" s="87"/>
      <c r="T135" s="88"/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T135" s="13" t="s">
        <v>340</v>
      </c>
      <c r="AU135" s="13" t="s">
        <v>76</v>
      </c>
    </row>
    <row r="136" s="2" customFormat="1" ht="33" customHeight="1">
      <c r="A136" s="34"/>
      <c r="B136" s="35"/>
      <c r="C136" s="211" t="s">
        <v>229</v>
      </c>
      <c r="D136" s="211" t="s">
        <v>192</v>
      </c>
      <c r="E136" s="212" t="s">
        <v>2219</v>
      </c>
      <c r="F136" s="213" t="s">
        <v>2220</v>
      </c>
      <c r="G136" s="214" t="s">
        <v>2201</v>
      </c>
      <c r="H136" s="271"/>
      <c r="I136" s="216"/>
      <c r="J136" s="217">
        <f>ROUND(I136*H136,2)</f>
        <v>0</v>
      </c>
      <c r="K136" s="218"/>
      <c r="L136" s="40"/>
      <c r="M136" s="219" t="s">
        <v>1</v>
      </c>
      <c r="N136" s="220" t="s">
        <v>41</v>
      </c>
      <c r="O136" s="87"/>
      <c r="P136" s="221">
        <f>O136*H136</f>
        <v>0</v>
      </c>
      <c r="Q136" s="221">
        <v>0</v>
      </c>
      <c r="R136" s="221">
        <f>Q136*H136</f>
        <v>0</v>
      </c>
      <c r="S136" s="221">
        <v>0</v>
      </c>
      <c r="T136" s="222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223" t="s">
        <v>2195</v>
      </c>
      <c r="AT136" s="223" t="s">
        <v>192</v>
      </c>
      <c r="AU136" s="223" t="s">
        <v>76</v>
      </c>
      <c r="AY136" s="13" t="s">
        <v>197</v>
      </c>
      <c r="BE136" s="224">
        <f>IF(N136="základní",J136,0)</f>
        <v>0</v>
      </c>
      <c r="BF136" s="224">
        <f>IF(N136="snížená",J136,0)</f>
        <v>0</v>
      </c>
      <c r="BG136" s="224">
        <f>IF(N136="zákl. přenesená",J136,0)</f>
        <v>0</v>
      </c>
      <c r="BH136" s="224">
        <f>IF(N136="sníž. přenesená",J136,0)</f>
        <v>0</v>
      </c>
      <c r="BI136" s="224">
        <f>IF(N136="nulová",J136,0)</f>
        <v>0</v>
      </c>
      <c r="BJ136" s="13" t="s">
        <v>83</v>
      </c>
      <c r="BK136" s="224">
        <f>ROUND(I136*H136,2)</f>
        <v>0</v>
      </c>
      <c r="BL136" s="13" t="s">
        <v>2195</v>
      </c>
      <c r="BM136" s="223" t="s">
        <v>2221</v>
      </c>
    </row>
    <row r="137" s="2" customFormat="1">
      <c r="A137" s="34"/>
      <c r="B137" s="35"/>
      <c r="C137" s="36"/>
      <c r="D137" s="225" t="s">
        <v>199</v>
      </c>
      <c r="E137" s="36"/>
      <c r="F137" s="226" t="s">
        <v>2220</v>
      </c>
      <c r="G137" s="36"/>
      <c r="H137" s="36"/>
      <c r="I137" s="150"/>
      <c r="J137" s="36"/>
      <c r="K137" s="36"/>
      <c r="L137" s="40"/>
      <c r="M137" s="227"/>
      <c r="N137" s="228"/>
      <c r="O137" s="87"/>
      <c r="P137" s="87"/>
      <c r="Q137" s="87"/>
      <c r="R137" s="87"/>
      <c r="S137" s="87"/>
      <c r="T137" s="88"/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T137" s="13" t="s">
        <v>199</v>
      </c>
      <c r="AU137" s="13" t="s">
        <v>76</v>
      </c>
    </row>
    <row r="138" s="2" customFormat="1" ht="16.5" customHeight="1">
      <c r="A138" s="34"/>
      <c r="B138" s="35"/>
      <c r="C138" s="211" t="s">
        <v>236</v>
      </c>
      <c r="D138" s="211" t="s">
        <v>192</v>
      </c>
      <c r="E138" s="212" t="s">
        <v>2222</v>
      </c>
      <c r="F138" s="213" t="s">
        <v>2223</v>
      </c>
      <c r="G138" s="214" t="s">
        <v>195</v>
      </c>
      <c r="H138" s="215">
        <v>2200</v>
      </c>
      <c r="I138" s="216"/>
      <c r="J138" s="217">
        <f>ROUND(I138*H138,2)</f>
        <v>0</v>
      </c>
      <c r="K138" s="218"/>
      <c r="L138" s="40"/>
      <c r="M138" s="219" t="s">
        <v>1</v>
      </c>
      <c r="N138" s="220" t="s">
        <v>41</v>
      </c>
      <c r="O138" s="87"/>
      <c r="P138" s="221">
        <f>O138*H138</f>
        <v>0</v>
      </c>
      <c r="Q138" s="221">
        <v>0</v>
      </c>
      <c r="R138" s="221">
        <f>Q138*H138</f>
        <v>0</v>
      </c>
      <c r="S138" s="221">
        <v>0</v>
      </c>
      <c r="T138" s="222">
        <f>S138*H138</f>
        <v>0</v>
      </c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R138" s="223" t="s">
        <v>2195</v>
      </c>
      <c r="AT138" s="223" t="s">
        <v>192</v>
      </c>
      <c r="AU138" s="223" t="s">
        <v>76</v>
      </c>
      <c r="AY138" s="13" t="s">
        <v>197</v>
      </c>
      <c r="BE138" s="224">
        <f>IF(N138="základní",J138,0)</f>
        <v>0</v>
      </c>
      <c r="BF138" s="224">
        <f>IF(N138="snížená",J138,0)</f>
        <v>0</v>
      </c>
      <c r="BG138" s="224">
        <f>IF(N138="zákl. přenesená",J138,0)</f>
        <v>0</v>
      </c>
      <c r="BH138" s="224">
        <f>IF(N138="sníž. přenesená",J138,0)</f>
        <v>0</v>
      </c>
      <c r="BI138" s="224">
        <f>IF(N138="nulová",J138,0)</f>
        <v>0</v>
      </c>
      <c r="BJ138" s="13" t="s">
        <v>83</v>
      </c>
      <c r="BK138" s="224">
        <f>ROUND(I138*H138,2)</f>
        <v>0</v>
      </c>
      <c r="BL138" s="13" t="s">
        <v>2195</v>
      </c>
      <c r="BM138" s="223" t="s">
        <v>2224</v>
      </c>
    </row>
    <row r="139" s="2" customFormat="1">
      <c r="A139" s="34"/>
      <c r="B139" s="35"/>
      <c r="C139" s="36"/>
      <c r="D139" s="225" t="s">
        <v>199</v>
      </c>
      <c r="E139" s="36"/>
      <c r="F139" s="226" t="s">
        <v>2225</v>
      </c>
      <c r="G139" s="36"/>
      <c r="H139" s="36"/>
      <c r="I139" s="150"/>
      <c r="J139" s="36"/>
      <c r="K139" s="36"/>
      <c r="L139" s="40"/>
      <c r="M139" s="227"/>
      <c r="N139" s="228"/>
      <c r="O139" s="87"/>
      <c r="P139" s="87"/>
      <c r="Q139" s="87"/>
      <c r="R139" s="87"/>
      <c r="S139" s="87"/>
      <c r="T139" s="88"/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T139" s="13" t="s">
        <v>199</v>
      </c>
      <c r="AU139" s="13" t="s">
        <v>76</v>
      </c>
    </row>
    <row r="140" s="2" customFormat="1">
      <c r="A140" s="34"/>
      <c r="B140" s="35"/>
      <c r="C140" s="36"/>
      <c r="D140" s="225" t="s">
        <v>340</v>
      </c>
      <c r="E140" s="36"/>
      <c r="F140" s="229" t="s">
        <v>2226</v>
      </c>
      <c r="G140" s="36"/>
      <c r="H140" s="36"/>
      <c r="I140" s="150"/>
      <c r="J140" s="36"/>
      <c r="K140" s="36"/>
      <c r="L140" s="40"/>
      <c r="M140" s="263"/>
      <c r="N140" s="264"/>
      <c r="O140" s="265"/>
      <c r="P140" s="265"/>
      <c r="Q140" s="265"/>
      <c r="R140" s="265"/>
      <c r="S140" s="265"/>
      <c r="T140" s="266"/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T140" s="13" t="s">
        <v>340</v>
      </c>
      <c r="AU140" s="13" t="s">
        <v>76</v>
      </c>
    </row>
    <row r="141" s="2" customFormat="1" ht="6.96" customHeight="1">
      <c r="A141" s="34"/>
      <c r="B141" s="62"/>
      <c r="C141" s="63"/>
      <c r="D141" s="63"/>
      <c r="E141" s="63"/>
      <c r="F141" s="63"/>
      <c r="G141" s="63"/>
      <c r="H141" s="63"/>
      <c r="I141" s="188"/>
      <c r="J141" s="63"/>
      <c r="K141" s="63"/>
      <c r="L141" s="40"/>
      <c r="M141" s="34"/>
      <c r="O141" s="34"/>
      <c r="P141" s="34"/>
      <c r="Q141" s="34"/>
      <c r="R141" s="34"/>
      <c r="S141" s="34"/>
      <c r="T141" s="34"/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</row>
  </sheetData>
  <sheetProtection sheet="1" autoFilter="0" formatColumns="0" formatRows="0" objects="1" scenarios="1" spinCount="100000" saltValue="IFqQ7k28pL7KWAn4uBPRdvkUfpcXscX0VHNEp0+PtQcDcQEc3DdTdHh7Xd7Yvt0NwCV/oWXcdvVY4dE8BF9JTg==" hashValue="NZVohRGPfDlhB3jytN/xFau7iJJO4tq8QA7mRHTEzhoonjKz9HdYL9gt18Lec7yRUD3Lv881kruEQN40eL0fag==" algorithmName="SHA-512" password="CC35"/>
  <autoFilter ref="C119:K140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08:H108"/>
    <mergeCell ref="E110:H110"/>
    <mergeCell ref="E112:H112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" style="1" customWidth="1"/>
    <col min="8" max="8" width="11.5" style="1" customWidth="1"/>
    <col min="9" max="9" width="20.16016" style="142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42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3" t="s">
        <v>93</v>
      </c>
    </row>
    <row r="3" s="1" customFormat="1" ht="6.96" customHeight="1">
      <c r="B3" s="143"/>
      <c r="C3" s="144"/>
      <c r="D3" s="144"/>
      <c r="E3" s="144"/>
      <c r="F3" s="144"/>
      <c r="G3" s="144"/>
      <c r="H3" s="144"/>
      <c r="I3" s="145"/>
      <c r="J3" s="144"/>
      <c r="K3" s="144"/>
      <c r="L3" s="16"/>
      <c r="AT3" s="13" t="s">
        <v>85</v>
      </c>
    </row>
    <row r="4" s="1" customFormat="1" ht="24.96" customHeight="1">
      <c r="B4" s="16"/>
      <c r="D4" s="146" t="s">
        <v>169</v>
      </c>
      <c r="I4" s="142"/>
      <c r="L4" s="16"/>
      <c r="M4" s="147" t="s">
        <v>10</v>
      </c>
      <c r="AT4" s="13" t="s">
        <v>4</v>
      </c>
    </row>
    <row r="5" s="1" customFormat="1" ht="6.96" customHeight="1">
      <c r="B5" s="16"/>
      <c r="I5" s="142"/>
      <c r="L5" s="16"/>
    </row>
    <row r="6" s="1" customFormat="1" ht="12" customHeight="1">
      <c r="B6" s="16"/>
      <c r="D6" s="148" t="s">
        <v>16</v>
      </c>
      <c r="I6" s="142"/>
      <c r="L6" s="16"/>
    </row>
    <row r="7" s="1" customFormat="1" ht="16.5" customHeight="1">
      <c r="B7" s="16"/>
      <c r="E7" s="149" t="str">
        <f>'Rekapitulace stavby'!K6</f>
        <v xml:space="preserve">Oprava kolejí a výhybek v uzlu Plzeň a na trati  Plzeň - Blatno</v>
      </c>
      <c r="F7" s="148"/>
      <c r="G7" s="148"/>
      <c r="H7" s="148"/>
      <c r="I7" s="142"/>
      <c r="L7" s="16"/>
    </row>
    <row r="8" s="1" customFormat="1" ht="12" customHeight="1">
      <c r="B8" s="16"/>
      <c r="D8" s="148" t="s">
        <v>170</v>
      </c>
      <c r="I8" s="142"/>
      <c r="L8" s="16"/>
    </row>
    <row r="9" s="2" customFormat="1" ht="16.5" customHeight="1">
      <c r="A9" s="34"/>
      <c r="B9" s="40"/>
      <c r="C9" s="34"/>
      <c r="D9" s="34"/>
      <c r="E9" s="149" t="s">
        <v>171</v>
      </c>
      <c r="F9" s="34"/>
      <c r="G9" s="34"/>
      <c r="H9" s="34"/>
      <c r="I9" s="150"/>
      <c r="J9" s="34"/>
      <c r="K9" s="34"/>
      <c r="L9" s="59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 ht="12" customHeight="1">
      <c r="A10" s="34"/>
      <c r="B10" s="40"/>
      <c r="C10" s="34"/>
      <c r="D10" s="148" t="s">
        <v>172</v>
      </c>
      <c r="E10" s="34"/>
      <c r="F10" s="34"/>
      <c r="G10" s="34"/>
      <c r="H10" s="34"/>
      <c r="I10" s="150"/>
      <c r="J10" s="34"/>
      <c r="K10" s="34"/>
      <c r="L10" s="59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6.5" customHeight="1">
      <c r="A11" s="34"/>
      <c r="B11" s="40"/>
      <c r="C11" s="34"/>
      <c r="D11" s="34"/>
      <c r="E11" s="151" t="s">
        <v>595</v>
      </c>
      <c r="F11" s="34"/>
      <c r="G11" s="34"/>
      <c r="H11" s="34"/>
      <c r="I11" s="150"/>
      <c r="J11" s="34"/>
      <c r="K11" s="34"/>
      <c r="L11" s="59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>
      <c r="A12" s="34"/>
      <c r="B12" s="40"/>
      <c r="C12" s="34"/>
      <c r="D12" s="34"/>
      <c r="E12" s="34"/>
      <c r="F12" s="34"/>
      <c r="G12" s="34"/>
      <c r="H12" s="34"/>
      <c r="I12" s="150"/>
      <c r="J12" s="34"/>
      <c r="K12" s="34"/>
      <c r="L12" s="59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2" customHeight="1">
      <c r="A13" s="34"/>
      <c r="B13" s="40"/>
      <c r="C13" s="34"/>
      <c r="D13" s="148" t="s">
        <v>18</v>
      </c>
      <c r="E13" s="34"/>
      <c r="F13" s="137" t="s">
        <v>1</v>
      </c>
      <c r="G13" s="34"/>
      <c r="H13" s="34"/>
      <c r="I13" s="152" t="s">
        <v>19</v>
      </c>
      <c r="J13" s="137" t="s">
        <v>1</v>
      </c>
      <c r="K13" s="34"/>
      <c r="L13" s="59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40"/>
      <c r="C14" s="34"/>
      <c r="D14" s="148" t="s">
        <v>20</v>
      </c>
      <c r="E14" s="34"/>
      <c r="F14" s="137" t="s">
        <v>21</v>
      </c>
      <c r="G14" s="34"/>
      <c r="H14" s="34"/>
      <c r="I14" s="152" t="s">
        <v>22</v>
      </c>
      <c r="J14" s="153" t="str">
        <f>'Rekapitulace stavby'!AN8</f>
        <v>8. 1. 2020</v>
      </c>
      <c r="K14" s="34"/>
      <c r="L14" s="59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0.8" customHeight="1">
      <c r="A15" s="34"/>
      <c r="B15" s="40"/>
      <c r="C15" s="34"/>
      <c r="D15" s="34"/>
      <c r="E15" s="34"/>
      <c r="F15" s="34"/>
      <c r="G15" s="34"/>
      <c r="H15" s="34"/>
      <c r="I15" s="150"/>
      <c r="J15" s="34"/>
      <c r="K15" s="34"/>
      <c r="L15" s="59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12" customHeight="1">
      <c r="A16" s="34"/>
      <c r="B16" s="40"/>
      <c r="C16" s="34"/>
      <c r="D16" s="148" t="s">
        <v>24</v>
      </c>
      <c r="E16" s="34"/>
      <c r="F16" s="34"/>
      <c r="G16" s="34"/>
      <c r="H16" s="34"/>
      <c r="I16" s="152" t="s">
        <v>25</v>
      </c>
      <c r="J16" s="137" t="s">
        <v>1</v>
      </c>
      <c r="K16" s="34"/>
      <c r="L16" s="59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8" customHeight="1">
      <c r="A17" s="34"/>
      <c r="B17" s="40"/>
      <c r="C17" s="34"/>
      <c r="D17" s="34"/>
      <c r="E17" s="137" t="s">
        <v>26</v>
      </c>
      <c r="F17" s="34"/>
      <c r="G17" s="34"/>
      <c r="H17" s="34"/>
      <c r="I17" s="152" t="s">
        <v>27</v>
      </c>
      <c r="J17" s="137" t="s">
        <v>1</v>
      </c>
      <c r="K17" s="34"/>
      <c r="L17" s="59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6.96" customHeight="1">
      <c r="A18" s="34"/>
      <c r="B18" s="40"/>
      <c r="C18" s="34"/>
      <c r="D18" s="34"/>
      <c r="E18" s="34"/>
      <c r="F18" s="34"/>
      <c r="G18" s="34"/>
      <c r="H18" s="34"/>
      <c r="I18" s="150"/>
      <c r="J18" s="34"/>
      <c r="K18" s="34"/>
      <c r="L18" s="59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12" customHeight="1">
      <c r="A19" s="34"/>
      <c r="B19" s="40"/>
      <c r="C19" s="34"/>
      <c r="D19" s="148" t="s">
        <v>28</v>
      </c>
      <c r="E19" s="34"/>
      <c r="F19" s="34"/>
      <c r="G19" s="34"/>
      <c r="H19" s="34"/>
      <c r="I19" s="152" t="s">
        <v>25</v>
      </c>
      <c r="J19" s="29" t="str">
        <f>'Rekapitulace stavby'!AN13</f>
        <v>Vyplň údaj</v>
      </c>
      <c r="K19" s="34"/>
      <c r="L19" s="59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8" customHeight="1">
      <c r="A20" s="34"/>
      <c r="B20" s="40"/>
      <c r="C20" s="34"/>
      <c r="D20" s="34"/>
      <c r="E20" s="29" t="str">
        <f>'Rekapitulace stavby'!E14</f>
        <v>Vyplň údaj</v>
      </c>
      <c r="F20" s="137"/>
      <c r="G20" s="137"/>
      <c r="H20" s="137"/>
      <c r="I20" s="152" t="s">
        <v>27</v>
      </c>
      <c r="J20" s="29" t="str">
        <f>'Rekapitulace stavby'!AN14</f>
        <v>Vyplň údaj</v>
      </c>
      <c r="K20" s="34"/>
      <c r="L20" s="59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6.96" customHeight="1">
      <c r="A21" s="34"/>
      <c r="B21" s="40"/>
      <c r="C21" s="34"/>
      <c r="D21" s="34"/>
      <c r="E21" s="34"/>
      <c r="F21" s="34"/>
      <c r="G21" s="34"/>
      <c r="H21" s="34"/>
      <c r="I21" s="150"/>
      <c r="J21" s="34"/>
      <c r="K21" s="34"/>
      <c r="L21" s="59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12" customHeight="1">
      <c r="A22" s="34"/>
      <c r="B22" s="40"/>
      <c r="C22" s="34"/>
      <c r="D22" s="148" t="s">
        <v>30</v>
      </c>
      <c r="E22" s="34"/>
      <c r="F22" s="34"/>
      <c r="G22" s="34"/>
      <c r="H22" s="34"/>
      <c r="I22" s="152" t="s">
        <v>25</v>
      </c>
      <c r="J22" s="137" t="str">
        <f>IF('Rekapitulace stavby'!AN16="","",'Rekapitulace stavby'!AN16)</f>
        <v/>
      </c>
      <c r="K22" s="34"/>
      <c r="L22" s="59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8" customHeight="1">
      <c r="A23" s="34"/>
      <c r="B23" s="40"/>
      <c r="C23" s="34"/>
      <c r="D23" s="34"/>
      <c r="E23" s="137" t="str">
        <f>IF('Rekapitulace stavby'!E17="","",'Rekapitulace stavby'!E17)</f>
        <v xml:space="preserve"> </v>
      </c>
      <c r="F23" s="34"/>
      <c r="G23" s="34"/>
      <c r="H23" s="34"/>
      <c r="I23" s="152" t="s">
        <v>27</v>
      </c>
      <c r="J23" s="137" t="str">
        <f>IF('Rekapitulace stavby'!AN17="","",'Rekapitulace stavby'!AN17)</f>
        <v/>
      </c>
      <c r="K23" s="34"/>
      <c r="L23" s="59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6.96" customHeight="1">
      <c r="A24" s="34"/>
      <c r="B24" s="40"/>
      <c r="C24" s="34"/>
      <c r="D24" s="34"/>
      <c r="E24" s="34"/>
      <c r="F24" s="34"/>
      <c r="G24" s="34"/>
      <c r="H24" s="34"/>
      <c r="I24" s="150"/>
      <c r="J24" s="34"/>
      <c r="K24" s="34"/>
      <c r="L24" s="59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12" customHeight="1">
      <c r="A25" s="34"/>
      <c r="B25" s="40"/>
      <c r="C25" s="34"/>
      <c r="D25" s="148" t="s">
        <v>33</v>
      </c>
      <c r="E25" s="34"/>
      <c r="F25" s="34"/>
      <c r="G25" s="34"/>
      <c r="H25" s="34"/>
      <c r="I25" s="152" t="s">
        <v>25</v>
      </c>
      <c r="J25" s="137" t="s">
        <v>1</v>
      </c>
      <c r="K25" s="34"/>
      <c r="L25" s="59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8" customHeight="1">
      <c r="A26" s="34"/>
      <c r="B26" s="40"/>
      <c r="C26" s="34"/>
      <c r="D26" s="34"/>
      <c r="E26" s="137" t="s">
        <v>34</v>
      </c>
      <c r="F26" s="34"/>
      <c r="G26" s="34"/>
      <c r="H26" s="34"/>
      <c r="I26" s="152" t="s">
        <v>27</v>
      </c>
      <c r="J26" s="137" t="s">
        <v>1</v>
      </c>
      <c r="K26" s="34"/>
      <c r="L26" s="59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2" customFormat="1" ht="6.96" customHeight="1">
      <c r="A27" s="34"/>
      <c r="B27" s="40"/>
      <c r="C27" s="34"/>
      <c r="D27" s="34"/>
      <c r="E27" s="34"/>
      <c r="F27" s="34"/>
      <c r="G27" s="34"/>
      <c r="H27" s="34"/>
      <c r="I27" s="150"/>
      <c r="J27" s="34"/>
      <c r="K27" s="34"/>
      <c r="L27" s="59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="2" customFormat="1" ht="12" customHeight="1">
      <c r="A28" s="34"/>
      <c r="B28" s="40"/>
      <c r="C28" s="34"/>
      <c r="D28" s="148" t="s">
        <v>35</v>
      </c>
      <c r="E28" s="34"/>
      <c r="F28" s="34"/>
      <c r="G28" s="34"/>
      <c r="H28" s="34"/>
      <c r="I28" s="150"/>
      <c r="J28" s="34"/>
      <c r="K28" s="34"/>
      <c r="L28" s="59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8" customFormat="1" ht="16.5" customHeight="1">
      <c r="A29" s="154"/>
      <c r="B29" s="155"/>
      <c r="C29" s="154"/>
      <c r="D29" s="154"/>
      <c r="E29" s="156" t="s">
        <v>1</v>
      </c>
      <c r="F29" s="156"/>
      <c r="G29" s="156"/>
      <c r="H29" s="156"/>
      <c r="I29" s="157"/>
      <c r="J29" s="154"/>
      <c r="K29" s="154"/>
      <c r="L29" s="158"/>
      <c r="S29" s="154"/>
      <c r="T29" s="154"/>
      <c r="U29" s="154"/>
      <c r="V29" s="154"/>
      <c r="W29" s="154"/>
      <c r="X29" s="154"/>
      <c r="Y29" s="154"/>
      <c r="Z29" s="154"/>
      <c r="AA29" s="154"/>
      <c r="AB29" s="154"/>
      <c r="AC29" s="154"/>
      <c r="AD29" s="154"/>
      <c r="AE29" s="154"/>
    </row>
    <row r="30" s="2" customFormat="1" ht="6.96" customHeight="1">
      <c r="A30" s="34"/>
      <c r="B30" s="40"/>
      <c r="C30" s="34"/>
      <c r="D30" s="34"/>
      <c r="E30" s="34"/>
      <c r="F30" s="34"/>
      <c r="G30" s="34"/>
      <c r="H30" s="34"/>
      <c r="I30" s="150"/>
      <c r="J30" s="34"/>
      <c r="K30" s="34"/>
      <c r="L30" s="59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40"/>
      <c r="C31" s="34"/>
      <c r="D31" s="159"/>
      <c r="E31" s="159"/>
      <c r="F31" s="159"/>
      <c r="G31" s="159"/>
      <c r="H31" s="159"/>
      <c r="I31" s="160"/>
      <c r="J31" s="159"/>
      <c r="K31" s="159"/>
      <c r="L31" s="59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25.44" customHeight="1">
      <c r="A32" s="34"/>
      <c r="B32" s="40"/>
      <c r="C32" s="34"/>
      <c r="D32" s="161" t="s">
        <v>36</v>
      </c>
      <c r="E32" s="34"/>
      <c r="F32" s="34"/>
      <c r="G32" s="34"/>
      <c r="H32" s="34"/>
      <c r="I32" s="150"/>
      <c r="J32" s="162">
        <f>ROUND(J120, 2)</f>
        <v>0</v>
      </c>
      <c r="K32" s="34"/>
      <c r="L32" s="59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6.96" customHeight="1">
      <c r="A33" s="34"/>
      <c r="B33" s="40"/>
      <c r="C33" s="34"/>
      <c r="D33" s="159"/>
      <c r="E33" s="159"/>
      <c r="F33" s="159"/>
      <c r="G33" s="159"/>
      <c r="H33" s="159"/>
      <c r="I33" s="160"/>
      <c r="J33" s="159"/>
      <c r="K33" s="159"/>
      <c r="L33" s="59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40"/>
      <c r="C34" s="34"/>
      <c r="D34" s="34"/>
      <c r="E34" s="34"/>
      <c r="F34" s="163" t="s">
        <v>38</v>
      </c>
      <c r="G34" s="34"/>
      <c r="H34" s="34"/>
      <c r="I34" s="164" t="s">
        <v>37</v>
      </c>
      <c r="J34" s="163" t="s">
        <v>39</v>
      </c>
      <c r="K34" s="34"/>
      <c r="L34" s="59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="2" customFormat="1" ht="14.4" customHeight="1">
      <c r="A35" s="34"/>
      <c r="B35" s="40"/>
      <c r="C35" s="34"/>
      <c r="D35" s="165" t="s">
        <v>40</v>
      </c>
      <c r="E35" s="148" t="s">
        <v>41</v>
      </c>
      <c r="F35" s="166">
        <f>ROUND((SUM(BE120:BE204)),  2)</f>
        <v>0</v>
      </c>
      <c r="G35" s="34"/>
      <c r="H35" s="34"/>
      <c r="I35" s="167">
        <v>0.20999999999999999</v>
      </c>
      <c r="J35" s="166">
        <f>ROUND(((SUM(BE120:BE204))*I35),  2)</f>
        <v>0</v>
      </c>
      <c r="K35" s="34"/>
      <c r="L35" s="59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="2" customFormat="1" ht="14.4" customHeight="1">
      <c r="A36" s="34"/>
      <c r="B36" s="40"/>
      <c r="C36" s="34"/>
      <c r="D36" s="34"/>
      <c r="E36" s="148" t="s">
        <v>42</v>
      </c>
      <c r="F36" s="166">
        <f>ROUND((SUM(BF120:BF204)),  2)</f>
        <v>0</v>
      </c>
      <c r="G36" s="34"/>
      <c r="H36" s="34"/>
      <c r="I36" s="167">
        <v>0.14999999999999999</v>
      </c>
      <c r="J36" s="166">
        <f>ROUND(((SUM(BF120:BF204))*I36),  2)</f>
        <v>0</v>
      </c>
      <c r="K36" s="34"/>
      <c r="L36" s="59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40"/>
      <c r="C37" s="34"/>
      <c r="D37" s="34"/>
      <c r="E37" s="148" t="s">
        <v>43</v>
      </c>
      <c r="F37" s="166">
        <f>ROUND((SUM(BG120:BG204)),  2)</f>
        <v>0</v>
      </c>
      <c r="G37" s="34"/>
      <c r="H37" s="34"/>
      <c r="I37" s="167">
        <v>0.20999999999999999</v>
      </c>
      <c r="J37" s="166">
        <f>0</f>
        <v>0</v>
      </c>
      <c r="K37" s="34"/>
      <c r="L37" s="59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hidden="1" s="2" customFormat="1" ht="14.4" customHeight="1">
      <c r="A38" s="34"/>
      <c r="B38" s="40"/>
      <c r="C38" s="34"/>
      <c r="D38" s="34"/>
      <c r="E38" s="148" t="s">
        <v>44</v>
      </c>
      <c r="F38" s="166">
        <f>ROUND((SUM(BH120:BH204)),  2)</f>
        <v>0</v>
      </c>
      <c r="G38" s="34"/>
      <c r="H38" s="34"/>
      <c r="I38" s="167">
        <v>0.14999999999999999</v>
      </c>
      <c r="J38" s="166">
        <f>0</f>
        <v>0</v>
      </c>
      <c r="K38" s="34"/>
      <c r="L38" s="59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hidden="1" s="2" customFormat="1" ht="14.4" customHeight="1">
      <c r="A39" s="34"/>
      <c r="B39" s="40"/>
      <c r="C39" s="34"/>
      <c r="D39" s="34"/>
      <c r="E39" s="148" t="s">
        <v>45</v>
      </c>
      <c r="F39" s="166">
        <f>ROUND((SUM(BI120:BI204)),  2)</f>
        <v>0</v>
      </c>
      <c r="G39" s="34"/>
      <c r="H39" s="34"/>
      <c r="I39" s="167">
        <v>0</v>
      </c>
      <c r="J39" s="166">
        <f>0</f>
        <v>0</v>
      </c>
      <c r="K39" s="34"/>
      <c r="L39" s="59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6.96" customHeight="1">
      <c r="A40" s="34"/>
      <c r="B40" s="40"/>
      <c r="C40" s="34"/>
      <c r="D40" s="34"/>
      <c r="E40" s="34"/>
      <c r="F40" s="34"/>
      <c r="G40" s="34"/>
      <c r="H40" s="34"/>
      <c r="I40" s="150"/>
      <c r="J40" s="34"/>
      <c r="K40" s="34"/>
      <c r="L40" s="59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2" customFormat="1" ht="25.44" customHeight="1">
      <c r="A41" s="34"/>
      <c r="B41" s="40"/>
      <c r="C41" s="168"/>
      <c r="D41" s="169" t="s">
        <v>46</v>
      </c>
      <c r="E41" s="170"/>
      <c r="F41" s="170"/>
      <c r="G41" s="171" t="s">
        <v>47</v>
      </c>
      <c r="H41" s="172" t="s">
        <v>48</v>
      </c>
      <c r="I41" s="173"/>
      <c r="J41" s="174">
        <f>SUM(J32:J39)</f>
        <v>0</v>
      </c>
      <c r="K41" s="175"/>
      <c r="L41" s="59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="2" customFormat="1" ht="14.4" customHeight="1">
      <c r="A42" s="34"/>
      <c r="B42" s="40"/>
      <c r="C42" s="34"/>
      <c r="D42" s="34"/>
      <c r="E42" s="34"/>
      <c r="F42" s="34"/>
      <c r="G42" s="34"/>
      <c r="H42" s="34"/>
      <c r="I42" s="150"/>
      <c r="J42" s="34"/>
      <c r="K42" s="34"/>
      <c r="L42" s="59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="1" customFormat="1" ht="14.4" customHeight="1">
      <c r="B43" s="16"/>
      <c r="I43" s="142"/>
      <c r="L43" s="16"/>
    </row>
    <row r="44" s="1" customFormat="1" ht="14.4" customHeight="1">
      <c r="B44" s="16"/>
      <c r="I44" s="142"/>
      <c r="L44" s="16"/>
    </row>
    <row r="45" s="1" customFormat="1" ht="14.4" customHeight="1">
      <c r="B45" s="16"/>
      <c r="I45" s="142"/>
      <c r="L45" s="16"/>
    </row>
    <row r="46" s="1" customFormat="1" ht="14.4" customHeight="1">
      <c r="B46" s="16"/>
      <c r="I46" s="142"/>
      <c r="L46" s="16"/>
    </row>
    <row r="47" s="1" customFormat="1" ht="14.4" customHeight="1">
      <c r="B47" s="16"/>
      <c r="I47" s="142"/>
      <c r="L47" s="16"/>
    </row>
    <row r="48" s="1" customFormat="1" ht="14.4" customHeight="1">
      <c r="B48" s="16"/>
      <c r="I48" s="142"/>
      <c r="L48" s="16"/>
    </row>
    <row r="49" s="1" customFormat="1" ht="14.4" customHeight="1">
      <c r="B49" s="16"/>
      <c r="I49" s="142"/>
      <c r="L49" s="16"/>
    </row>
    <row r="50" s="2" customFormat="1" ht="14.4" customHeight="1">
      <c r="B50" s="59"/>
      <c r="D50" s="176" t="s">
        <v>49</v>
      </c>
      <c r="E50" s="177"/>
      <c r="F50" s="177"/>
      <c r="G50" s="176" t="s">
        <v>50</v>
      </c>
      <c r="H50" s="177"/>
      <c r="I50" s="178"/>
      <c r="J50" s="177"/>
      <c r="K50" s="177"/>
      <c r="L50" s="59"/>
    </row>
    <row r="51">
      <c r="B51" s="16"/>
      <c r="L51" s="16"/>
    </row>
    <row r="52">
      <c r="B52" s="16"/>
      <c r="L52" s="16"/>
    </row>
    <row r="53">
      <c r="B53" s="16"/>
      <c r="L53" s="16"/>
    </row>
    <row r="54">
      <c r="B54" s="16"/>
      <c r="L54" s="16"/>
    </row>
    <row r="55">
      <c r="B55" s="16"/>
      <c r="L55" s="16"/>
    </row>
    <row r="56">
      <c r="B56" s="16"/>
      <c r="L56" s="16"/>
    </row>
    <row r="57">
      <c r="B57" s="16"/>
      <c r="L57" s="16"/>
    </row>
    <row r="58">
      <c r="B58" s="16"/>
      <c r="L58" s="16"/>
    </row>
    <row r="59">
      <c r="B59" s="16"/>
      <c r="L59" s="16"/>
    </row>
    <row r="60">
      <c r="B60" s="16"/>
      <c r="L60" s="16"/>
    </row>
    <row r="61" s="2" customFormat="1">
      <c r="A61" s="34"/>
      <c r="B61" s="40"/>
      <c r="C61" s="34"/>
      <c r="D61" s="179" t="s">
        <v>51</v>
      </c>
      <c r="E61" s="180"/>
      <c r="F61" s="181" t="s">
        <v>52</v>
      </c>
      <c r="G61" s="179" t="s">
        <v>51</v>
      </c>
      <c r="H61" s="180"/>
      <c r="I61" s="182"/>
      <c r="J61" s="183" t="s">
        <v>52</v>
      </c>
      <c r="K61" s="180"/>
      <c r="L61" s="59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6"/>
      <c r="L62" s="16"/>
    </row>
    <row r="63">
      <c r="B63" s="16"/>
      <c r="L63" s="16"/>
    </row>
    <row r="64">
      <c r="B64" s="16"/>
      <c r="L64" s="16"/>
    </row>
    <row r="65" s="2" customFormat="1">
      <c r="A65" s="34"/>
      <c r="B65" s="40"/>
      <c r="C65" s="34"/>
      <c r="D65" s="176" t="s">
        <v>53</v>
      </c>
      <c r="E65" s="184"/>
      <c r="F65" s="184"/>
      <c r="G65" s="176" t="s">
        <v>54</v>
      </c>
      <c r="H65" s="184"/>
      <c r="I65" s="185"/>
      <c r="J65" s="184"/>
      <c r="K65" s="184"/>
      <c r="L65" s="59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6"/>
      <c r="L66" s="16"/>
    </row>
    <row r="67">
      <c r="B67" s="16"/>
      <c r="L67" s="16"/>
    </row>
    <row r="68">
      <c r="B68" s="16"/>
      <c r="L68" s="16"/>
    </row>
    <row r="69">
      <c r="B69" s="16"/>
      <c r="L69" s="16"/>
    </row>
    <row r="70">
      <c r="B70" s="16"/>
      <c r="L70" s="16"/>
    </row>
    <row r="71">
      <c r="B71" s="16"/>
      <c r="L71" s="16"/>
    </row>
    <row r="72">
      <c r="B72" s="16"/>
      <c r="L72" s="16"/>
    </row>
    <row r="73">
      <c r="B73" s="16"/>
      <c r="L73" s="16"/>
    </row>
    <row r="74">
      <c r="B74" s="16"/>
      <c r="L74" s="16"/>
    </row>
    <row r="75">
      <c r="B75" s="16"/>
      <c r="L75" s="16"/>
    </row>
    <row r="76" s="2" customFormat="1">
      <c r="A76" s="34"/>
      <c r="B76" s="40"/>
      <c r="C76" s="34"/>
      <c r="D76" s="179" t="s">
        <v>51</v>
      </c>
      <c r="E76" s="180"/>
      <c r="F76" s="181" t="s">
        <v>52</v>
      </c>
      <c r="G76" s="179" t="s">
        <v>51</v>
      </c>
      <c r="H76" s="180"/>
      <c r="I76" s="182"/>
      <c r="J76" s="183" t="s">
        <v>52</v>
      </c>
      <c r="K76" s="180"/>
      <c r="L76" s="59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186"/>
      <c r="C77" s="187"/>
      <c r="D77" s="187"/>
      <c r="E77" s="187"/>
      <c r="F77" s="187"/>
      <c r="G77" s="187"/>
      <c r="H77" s="187"/>
      <c r="I77" s="188"/>
      <c r="J77" s="187"/>
      <c r="K77" s="187"/>
      <c r="L77" s="59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189"/>
      <c r="C81" s="190"/>
      <c r="D81" s="190"/>
      <c r="E81" s="190"/>
      <c r="F81" s="190"/>
      <c r="G81" s="190"/>
      <c r="H81" s="190"/>
      <c r="I81" s="191"/>
      <c r="J81" s="190"/>
      <c r="K81" s="190"/>
      <c r="L81" s="59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174</v>
      </c>
      <c r="D82" s="36"/>
      <c r="E82" s="36"/>
      <c r="F82" s="36"/>
      <c r="G82" s="36"/>
      <c r="H82" s="36"/>
      <c r="I82" s="150"/>
      <c r="J82" s="36"/>
      <c r="K82" s="36"/>
      <c r="L82" s="59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6"/>
      <c r="D83" s="36"/>
      <c r="E83" s="36"/>
      <c r="F83" s="36"/>
      <c r="G83" s="36"/>
      <c r="H83" s="36"/>
      <c r="I83" s="150"/>
      <c r="J83" s="36"/>
      <c r="K83" s="36"/>
      <c r="L83" s="59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16</v>
      </c>
      <c r="D84" s="36"/>
      <c r="E84" s="36"/>
      <c r="F84" s="36"/>
      <c r="G84" s="36"/>
      <c r="H84" s="36"/>
      <c r="I84" s="150"/>
      <c r="J84" s="36"/>
      <c r="K84" s="36"/>
      <c r="L84" s="59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16.5" customHeight="1">
      <c r="A85" s="34"/>
      <c r="B85" s="35"/>
      <c r="C85" s="36"/>
      <c r="D85" s="36"/>
      <c r="E85" s="192" t="str">
        <f>E7</f>
        <v xml:space="preserve">Oprava kolejí a výhybek v uzlu Plzeň a na trati  Plzeň - Blatno</v>
      </c>
      <c r="F85" s="28"/>
      <c r="G85" s="28"/>
      <c r="H85" s="28"/>
      <c r="I85" s="150"/>
      <c r="J85" s="36"/>
      <c r="K85" s="36"/>
      <c r="L85" s="59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1" customFormat="1" ht="12" customHeight="1">
      <c r="B86" s="17"/>
      <c r="C86" s="28" t="s">
        <v>170</v>
      </c>
      <c r="D86" s="18"/>
      <c r="E86" s="18"/>
      <c r="F86" s="18"/>
      <c r="G86" s="18"/>
      <c r="H86" s="18"/>
      <c r="I86" s="142"/>
      <c r="J86" s="18"/>
      <c r="K86" s="18"/>
      <c r="L86" s="16"/>
    </row>
    <row r="87" s="2" customFormat="1" ht="16.5" customHeight="1">
      <c r="A87" s="34"/>
      <c r="B87" s="35"/>
      <c r="C87" s="36"/>
      <c r="D87" s="36"/>
      <c r="E87" s="192" t="s">
        <v>171</v>
      </c>
      <c r="F87" s="36"/>
      <c r="G87" s="36"/>
      <c r="H87" s="36"/>
      <c r="I87" s="150"/>
      <c r="J87" s="36"/>
      <c r="K87" s="36"/>
      <c r="L87" s="59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12" customHeight="1">
      <c r="A88" s="34"/>
      <c r="B88" s="35"/>
      <c r="C88" s="28" t="s">
        <v>172</v>
      </c>
      <c r="D88" s="36"/>
      <c r="E88" s="36"/>
      <c r="F88" s="36"/>
      <c r="G88" s="36"/>
      <c r="H88" s="36"/>
      <c r="I88" s="150"/>
      <c r="J88" s="36"/>
      <c r="K88" s="36"/>
      <c r="L88" s="59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6.5" customHeight="1">
      <c r="A89" s="34"/>
      <c r="B89" s="35"/>
      <c r="C89" s="36"/>
      <c r="D89" s="36"/>
      <c r="E89" s="72" t="str">
        <f>E11</f>
        <v>SO 1.2 - Materiál objednatele v.č. 486 a/b</v>
      </c>
      <c r="F89" s="36"/>
      <c r="G89" s="36"/>
      <c r="H89" s="36"/>
      <c r="I89" s="150"/>
      <c r="J89" s="36"/>
      <c r="K89" s="36"/>
      <c r="L89" s="59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6"/>
      <c r="D90" s="36"/>
      <c r="E90" s="36"/>
      <c r="F90" s="36"/>
      <c r="G90" s="36"/>
      <c r="H90" s="36"/>
      <c r="I90" s="150"/>
      <c r="J90" s="36"/>
      <c r="K90" s="36"/>
      <c r="L90" s="59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2" customHeight="1">
      <c r="A91" s="34"/>
      <c r="B91" s="35"/>
      <c r="C91" s="28" t="s">
        <v>20</v>
      </c>
      <c r="D91" s="36"/>
      <c r="E91" s="36"/>
      <c r="F91" s="23" t="str">
        <f>F14</f>
        <v>TO Plzeň, TO Třemošná</v>
      </c>
      <c r="G91" s="36"/>
      <c r="H91" s="36"/>
      <c r="I91" s="152" t="s">
        <v>22</v>
      </c>
      <c r="J91" s="75" t="str">
        <f>IF(J14="","",J14)</f>
        <v>8. 1. 2020</v>
      </c>
      <c r="K91" s="36"/>
      <c r="L91" s="59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6.96" customHeight="1">
      <c r="A92" s="34"/>
      <c r="B92" s="35"/>
      <c r="C92" s="36"/>
      <c r="D92" s="36"/>
      <c r="E92" s="36"/>
      <c r="F92" s="36"/>
      <c r="G92" s="36"/>
      <c r="H92" s="36"/>
      <c r="I92" s="150"/>
      <c r="J92" s="36"/>
      <c r="K92" s="36"/>
      <c r="L92" s="59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5.15" customHeight="1">
      <c r="A93" s="34"/>
      <c r="B93" s="35"/>
      <c r="C93" s="28" t="s">
        <v>24</v>
      </c>
      <c r="D93" s="36"/>
      <c r="E93" s="36"/>
      <c r="F93" s="23" t="str">
        <f>E17</f>
        <v xml:space="preserve">Správa železnic s.o. -  OŘ Plzeň</v>
      </c>
      <c r="G93" s="36"/>
      <c r="H93" s="36"/>
      <c r="I93" s="152" t="s">
        <v>30</v>
      </c>
      <c r="J93" s="32" t="str">
        <f>E23</f>
        <v xml:space="preserve"> </v>
      </c>
      <c r="K93" s="36"/>
      <c r="L93" s="59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15.15" customHeight="1">
      <c r="A94" s="34"/>
      <c r="B94" s="35"/>
      <c r="C94" s="28" t="s">
        <v>28</v>
      </c>
      <c r="D94" s="36"/>
      <c r="E94" s="36"/>
      <c r="F94" s="23" t="str">
        <f>IF(E20="","",E20)</f>
        <v>Vyplň údaj</v>
      </c>
      <c r="G94" s="36"/>
      <c r="H94" s="36"/>
      <c r="I94" s="152" t="s">
        <v>33</v>
      </c>
      <c r="J94" s="32" t="str">
        <f>E26</f>
        <v>Jung</v>
      </c>
      <c r="K94" s="36"/>
      <c r="L94" s="59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6"/>
      <c r="D95" s="36"/>
      <c r="E95" s="36"/>
      <c r="F95" s="36"/>
      <c r="G95" s="36"/>
      <c r="H95" s="36"/>
      <c r="I95" s="150"/>
      <c r="J95" s="36"/>
      <c r="K95" s="36"/>
      <c r="L95" s="59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9.28" customHeight="1">
      <c r="A96" s="34"/>
      <c r="B96" s="35"/>
      <c r="C96" s="193" t="s">
        <v>175</v>
      </c>
      <c r="D96" s="194"/>
      <c r="E96" s="194"/>
      <c r="F96" s="194"/>
      <c r="G96" s="194"/>
      <c r="H96" s="194"/>
      <c r="I96" s="195"/>
      <c r="J96" s="196" t="s">
        <v>176</v>
      </c>
      <c r="K96" s="194"/>
      <c r="L96" s="59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="2" customFormat="1" ht="10.32" customHeight="1">
      <c r="A97" s="34"/>
      <c r="B97" s="35"/>
      <c r="C97" s="36"/>
      <c r="D97" s="36"/>
      <c r="E97" s="36"/>
      <c r="F97" s="36"/>
      <c r="G97" s="36"/>
      <c r="H97" s="36"/>
      <c r="I97" s="150"/>
      <c r="J97" s="36"/>
      <c r="K97" s="36"/>
      <c r="L97" s="59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="2" customFormat="1" ht="22.8" customHeight="1">
      <c r="A98" s="34"/>
      <c r="B98" s="35"/>
      <c r="C98" s="197" t="s">
        <v>177</v>
      </c>
      <c r="D98" s="36"/>
      <c r="E98" s="36"/>
      <c r="F98" s="36"/>
      <c r="G98" s="36"/>
      <c r="H98" s="36"/>
      <c r="I98" s="150"/>
      <c r="J98" s="106">
        <f>J120</f>
        <v>0</v>
      </c>
      <c r="K98" s="36"/>
      <c r="L98" s="59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U98" s="13" t="s">
        <v>178</v>
      </c>
    </row>
    <row r="99" s="2" customFormat="1" ht="21.84" customHeight="1">
      <c r="A99" s="34"/>
      <c r="B99" s="35"/>
      <c r="C99" s="36"/>
      <c r="D99" s="36"/>
      <c r="E99" s="36"/>
      <c r="F99" s="36"/>
      <c r="G99" s="36"/>
      <c r="H99" s="36"/>
      <c r="I99" s="150"/>
      <c r="J99" s="36"/>
      <c r="K99" s="36"/>
      <c r="L99" s="59"/>
      <c r="S99" s="34"/>
      <c r="T99" s="34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</row>
    <row r="100" s="2" customFormat="1" ht="6.96" customHeight="1">
      <c r="A100" s="34"/>
      <c r="B100" s="62"/>
      <c r="C100" s="63"/>
      <c r="D100" s="63"/>
      <c r="E100" s="63"/>
      <c r="F100" s="63"/>
      <c r="G100" s="63"/>
      <c r="H100" s="63"/>
      <c r="I100" s="188"/>
      <c r="J100" s="63"/>
      <c r="K100" s="63"/>
      <c r="L100" s="59"/>
      <c r="S100" s="34"/>
      <c r="T100" s="34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</row>
    <row r="104" s="2" customFormat="1" ht="6.96" customHeight="1">
      <c r="A104" s="34"/>
      <c r="B104" s="64"/>
      <c r="C104" s="65"/>
      <c r="D104" s="65"/>
      <c r="E104" s="65"/>
      <c r="F104" s="65"/>
      <c r="G104" s="65"/>
      <c r="H104" s="65"/>
      <c r="I104" s="191"/>
      <c r="J104" s="65"/>
      <c r="K104" s="65"/>
      <c r="L104" s="59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5" s="2" customFormat="1" ht="24.96" customHeight="1">
      <c r="A105" s="34"/>
      <c r="B105" s="35"/>
      <c r="C105" s="19" t="s">
        <v>179</v>
      </c>
      <c r="D105" s="36"/>
      <c r="E105" s="36"/>
      <c r="F105" s="36"/>
      <c r="G105" s="36"/>
      <c r="H105" s="36"/>
      <c r="I105" s="150"/>
      <c r="J105" s="36"/>
      <c r="K105" s="36"/>
      <c r="L105" s="59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="2" customFormat="1" ht="6.96" customHeight="1">
      <c r="A106" s="34"/>
      <c r="B106" s="35"/>
      <c r="C106" s="36"/>
      <c r="D106" s="36"/>
      <c r="E106" s="36"/>
      <c r="F106" s="36"/>
      <c r="G106" s="36"/>
      <c r="H106" s="36"/>
      <c r="I106" s="150"/>
      <c r="J106" s="36"/>
      <c r="K106" s="36"/>
      <c r="L106" s="59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="2" customFormat="1" ht="12" customHeight="1">
      <c r="A107" s="34"/>
      <c r="B107" s="35"/>
      <c r="C107" s="28" t="s">
        <v>16</v>
      </c>
      <c r="D107" s="36"/>
      <c r="E107" s="36"/>
      <c r="F107" s="36"/>
      <c r="G107" s="36"/>
      <c r="H107" s="36"/>
      <c r="I107" s="150"/>
      <c r="J107" s="36"/>
      <c r="K107" s="36"/>
      <c r="L107" s="59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="2" customFormat="1" ht="16.5" customHeight="1">
      <c r="A108" s="34"/>
      <c r="B108" s="35"/>
      <c r="C108" s="36"/>
      <c r="D108" s="36"/>
      <c r="E108" s="192" t="str">
        <f>E7</f>
        <v xml:space="preserve">Oprava kolejí a výhybek v uzlu Plzeň a na trati  Plzeň - Blatno</v>
      </c>
      <c r="F108" s="28"/>
      <c r="G108" s="28"/>
      <c r="H108" s="28"/>
      <c r="I108" s="150"/>
      <c r="J108" s="36"/>
      <c r="K108" s="36"/>
      <c r="L108" s="59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="1" customFormat="1" ht="12" customHeight="1">
      <c r="B109" s="17"/>
      <c r="C109" s="28" t="s">
        <v>170</v>
      </c>
      <c r="D109" s="18"/>
      <c r="E109" s="18"/>
      <c r="F109" s="18"/>
      <c r="G109" s="18"/>
      <c r="H109" s="18"/>
      <c r="I109" s="142"/>
      <c r="J109" s="18"/>
      <c r="K109" s="18"/>
      <c r="L109" s="16"/>
    </row>
    <row r="110" s="2" customFormat="1" ht="16.5" customHeight="1">
      <c r="A110" s="34"/>
      <c r="B110" s="35"/>
      <c r="C110" s="36"/>
      <c r="D110" s="36"/>
      <c r="E110" s="192" t="s">
        <v>171</v>
      </c>
      <c r="F110" s="36"/>
      <c r="G110" s="36"/>
      <c r="H110" s="36"/>
      <c r="I110" s="150"/>
      <c r="J110" s="36"/>
      <c r="K110" s="36"/>
      <c r="L110" s="59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="2" customFormat="1" ht="12" customHeight="1">
      <c r="A111" s="34"/>
      <c r="B111" s="35"/>
      <c r="C111" s="28" t="s">
        <v>172</v>
      </c>
      <c r="D111" s="36"/>
      <c r="E111" s="36"/>
      <c r="F111" s="36"/>
      <c r="G111" s="36"/>
      <c r="H111" s="36"/>
      <c r="I111" s="150"/>
      <c r="J111" s="36"/>
      <c r="K111" s="36"/>
      <c r="L111" s="59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="2" customFormat="1" ht="16.5" customHeight="1">
      <c r="A112" s="34"/>
      <c r="B112" s="35"/>
      <c r="C112" s="36"/>
      <c r="D112" s="36"/>
      <c r="E112" s="72" t="str">
        <f>E11</f>
        <v>SO 1.2 - Materiál objednatele v.č. 486 a/b</v>
      </c>
      <c r="F112" s="36"/>
      <c r="G112" s="36"/>
      <c r="H112" s="36"/>
      <c r="I112" s="150"/>
      <c r="J112" s="36"/>
      <c r="K112" s="36"/>
      <c r="L112" s="59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="2" customFormat="1" ht="6.96" customHeight="1">
      <c r="A113" s="34"/>
      <c r="B113" s="35"/>
      <c r="C113" s="36"/>
      <c r="D113" s="36"/>
      <c r="E113" s="36"/>
      <c r="F113" s="36"/>
      <c r="G113" s="36"/>
      <c r="H113" s="36"/>
      <c r="I113" s="150"/>
      <c r="J113" s="36"/>
      <c r="K113" s="36"/>
      <c r="L113" s="59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12" customHeight="1">
      <c r="A114" s="34"/>
      <c r="B114" s="35"/>
      <c r="C114" s="28" t="s">
        <v>20</v>
      </c>
      <c r="D114" s="36"/>
      <c r="E114" s="36"/>
      <c r="F114" s="23" t="str">
        <f>F14</f>
        <v>TO Plzeň, TO Třemošná</v>
      </c>
      <c r="G114" s="36"/>
      <c r="H114" s="36"/>
      <c r="I114" s="152" t="s">
        <v>22</v>
      </c>
      <c r="J114" s="75" t="str">
        <f>IF(J14="","",J14)</f>
        <v>8. 1. 2020</v>
      </c>
      <c r="K114" s="36"/>
      <c r="L114" s="59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6.96" customHeight="1">
      <c r="A115" s="34"/>
      <c r="B115" s="35"/>
      <c r="C115" s="36"/>
      <c r="D115" s="36"/>
      <c r="E115" s="36"/>
      <c r="F115" s="36"/>
      <c r="G115" s="36"/>
      <c r="H115" s="36"/>
      <c r="I115" s="150"/>
      <c r="J115" s="36"/>
      <c r="K115" s="36"/>
      <c r="L115" s="59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2" customFormat="1" ht="15.15" customHeight="1">
      <c r="A116" s="34"/>
      <c r="B116" s="35"/>
      <c r="C116" s="28" t="s">
        <v>24</v>
      </c>
      <c r="D116" s="36"/>
      <c r="E116" s="36"/>
      <c r="F116" s="23" t="str">
        <f>E17</f>
        <v xml:space="preserve">Správa železnic s.o. -  OŘ Plzeň</v>
      </c>
      <c r="G116" s="36"/>
      <c r="H116" s="36"/>
      <c r="I116" s="152" t="s">
        <v>30</v>
      </c>
      <c r="J116" s="32" t="str">
        <f>E23</f>
        <v xml:space="preserve"> </v>
      </c>
      <c r="K116" s="36"/>
      <c r="L116" s="59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="2" customFormat="1" ht="15.15" customHeight="1">
      <c r="A117" s="34"/>
      <c r="B117" s="35"/>
      <c r="C117" s="28" t="s">
        <v>28</v>
      </c>
      <c r="D117" s="36"/>
      <c r="E117" s="36"/>
      <c r="F117" s="23" t="str">
        <f>IF(E20="","",E20)</f>
        <v>Vyplň údaj</v>
      </c>
      <c r="G117" s="36"/>
      <c r="H117" s="36"/>
      <c r="I117" s="152" t="s">
        <v>33</v>
      </c>
      <c r="J117" s="32" t="str">
        <f>E26</f>
        <v>Jung</v>
      </c>
      <c r="K117" s="36"/>
      <c r="L117" s="59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="2" customFormat="1" ht="10.32" customHeight="1">
      <c r="A118" s="34"/>
      <c r="B118" s="35"/>
      <c r="C118" s="36"/>
      <c r="D118" s="36"/>
      <c r="E118" s="36"/>
      <c r="F118" s="36"/>
      <c r="G118" s="36"/>
      <c r="H118" s="36"/>
      <c r="I118" s="150"/>
      <c r="J118" s="36"/>
      <c r="K118" s="36"/>
      <c r="L118" s="59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="9" customFormat="1" ht="29.28" customHeight="1">
      <c r="A119" s="198"/>
      <c r="B119" s="199"/>
      <c r="C119" s="200" t="s">
        <v>180</v>
      </c>
      <c r="D119" s="201" t="s">
        <v>61</v>
      </c>
      <c r="E119" s="201" t="s">
        <v>57</v>
      </c>
      <c r="F119" s="201" t="s">
        <v>58</v>
      </c>
      <c r="G119" s="201" t="s">
        <v>181</v>
      </c>
      <c r="H119" s="201" t="s">
        <v>182</v>
      </c>
      <c r="I119" s="202" t="s">
        <v>183</v>
      </c>
      <c r="J119" s="203" t="s">
        <v>176</v>
      </c>
      <c r="K119" s="204" t="s">
        <v>184</v>
      </c>
      <c r="L119" s="205"/>
      <c r="M119" s="96" t="s">
        <v>1</v>
      </c>
      <c r="N119" s="97" t="s">
        <v>40</v>
      </c>
      <c r="O119" s="97" t="s">
        <v>185</v>
      </c>
      <c r="P119" s="97" t="s">
        <v>186</v>
      </c>
      <c r="Q119" s="97" t="s">
        <v>187</v>
      </c>
      <c r="R119" s="97" t="s">
        <v>188</v>
      </c>
      <c r="S119" s="97" t="s">
        <v>189</v>
      </c>
      <c r="T119" s="98" t="s">
        <v>190</v>
      </c>
      <c r="U119" s="198"/>
      <c r="V119" s="198"/>
      <c r="W119" s="198"/>
      <c r="X119" s="198"/>
      <c r="Y119" s="198"/>
      <c r="Z119" s="198"/>
      <c r="AA119" s="198"/>
      <c r="AB119" s="198"/>
      <c r="AC119" s="198"/>
      <c r="AD119" s="198"/>
      <c r="AE119" s="198"/>
    </row>
    <row r="120" s="2" customFormat="1" ht="22.8" customHeight="1">
      <c r="A120" s="34"/>
      <c r="B120" s="35"/>
      <c r="C120" s="103" t="s">
        <v>191</v>
      </c>
      <c r="D120" s="36"/>
      <c r="E120" s="36"/>
      <c r="F120" s="36"/>
      <c r="G120" s="36"/>
      <c r="H120" s="36"/>
      <c r="I120" s="150"/>
      <c r="J120" s="206">
        <f>BK120</f>
        <v>0</v>
      </c>
      <c r="K120" s="36"/>
      <c r="L120" s="40"/>
      <c r="M120" s="99"/>
      <c r="N120" s="207"/>
      <c r="O120" s="100"/>
      <c r="P120" s="208">
        <f>SUM(P121:P204)</f>
        <v>0</v>
      </c>
      <c r="Q120" s="100"/>
      <c r="R120" s="208">
        <f>SUM(R121:R204)</f>
        <v>10.71344</v>
      </c>
      <c r="S120" s="100"/>
      <c r="T120" s="209">
        <f>SUM(T121:T204)</f>
        <v>0</v>
      </c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T120" s="13" t="s">
        <v>75</v>
      </c>
      <c r="AU120" s="13" t="s">
        <v>178</v>
      </c>
      <c r="BK120" s="210">
        <f>SUM(BK121:BK204)</f>
        <v>0</v>
      </c>
    </row>
    <row r="121" s="2" customFormat="1" ht="16.5" customHeight="1">
      <c r="A121" s="34"/>
      <c r="B121" s="35"/>
      <c r="C121" s="252" t="s">
        <v>83</v>
      </c>
      <c r="D121" s="252" t="s">
        <v>237</v>
      </c>
      <c r="E121" s="253" t="s">
        <v>596</v>
      </c>
      <c r="F121" s="254" t="s">
        <v>597</v>
      </c>
      <c r="G121" s="255" t="s">
        <v>209</v>
      </c>
      <c r="H121" s="256">
        <v>2</v>
      </c>
      <c r="I121" s="257"/>
      <c r="J121" s="258">
        <f>ROUND(I121*H121,2)</f>
        <v>0</v>
      </c>
      <c r="K121" s="259"/>
      <c r="L121" s="260"/>
      <c r="M121" s="261" t="s">
        <v>1</v>
      </c>
      <c r="N121" s="262" t="s">
        <v>41</v>
      </c>
      <c r="O121" s="87"/>
      <c r="P121" s="221">
        <f>O121*H121</f>
        <v>0</v>
      </c>
      <c r="Q121" s="221">
        <v>0.57055</v>
      </c>
      <c r="R121" s="221">
        <f>Q121*H121</f>
        <v>1.1411</v>
      </c>
      <c r="S121" s="221">
        <v>0</v>
      </c>
      <c r="T121" s="222">
        <f>S121*H121</f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R121" s="223" t="s">
        <v>243</v>
      </c>
      <c r="AT121" s="223" t="s">
        <v>237</v>
      </c>
      <c r="AU121" s="223" t="s">
        <v>76</v>
      </c>
      <c r="AY121" s="13" t="s">
        <v>197</v>
      </c>
      <c r="BE121" s="224">
        <f>IF(N121="základní",J121,0)</f>
        <v>0</v>
      </c>
      <c r="BF121" s="224">
        <f>IF(N121="snížená",J121,0)</f>
        <v>0</v>
      </c>
      <c r="BG121" s="224">
        <f>IF(N121="zákl. přenesená",J121,0)</f>
        <v>0</v>
      </c>
      <c r="BH121" s="224">
        <f>IF(N121="sníž. přenesená",J121,0)</f>
        <v>0</v>
      </c>
      <c r="BI121" s="224">
        <f>IF(N121="nulová",J121,0)</f>
        <v>0</v>
      </c>
      <c r="BJ121" s="13" t="s">
        <v>83</v>
      </c>
      <c r="BK121" s="224">
        <f>ROUND(I121*H121,2)</f>
        <v>0</v>
      </c>
      <c r="BL121" s="13" t="s">
        <v>196</v>
      </c>
      <c r="BM121" s="223" t="s">
        <v>598</v>
      </c>
    </row>
    <row r="122" s="2" customFormat="1">
      <c r="A122" s="34"/>
      <c r="B122" s="35"/>
      <c r="C122" s="36"/>
      <c r="D122" s="225" t="s">
        <v>199</v>
      </c>
      <c r="E122" s="36"/>
      <c r="F122" s="226" t="s">
        <v>597</v>
      </c>
      <c r="G122" s="36"/>
      <c r="H122" s="36"/>
      <c r="I122" s="150"/>
      <c r="J122" s="36"/>
      <c r="K122" s="36"/>
      <c r="L122" s="40"/>
      <c r="M122" s="227"/>
      <c r="N122" s="228"/>
      <c r="O122" s="87"/>
      <c r="P122" s="87"/>
      <c r="Q122" s="87"/>
      <c r="R122" s="87"/>
      <c r="S122" s="87"/>
      <c r="T122" s="88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T122" s="13" t="s">
        <v>199</v>
      </c>
      <c r="AU122" s="13" t="s">
        <v>76</v>
      </c>
    </row>
    <row r="123" s="2" customFormat="1" ht="16.5" customHeight="1">
      <c r="A123" s="34"/>
      <c r="B123" s="35"/>
      <c r="C123" s="252" t="s">
        <v>85</v>
      </c>
      <c r="D123" s="252" t="s">
        <v>237</v>
      </c>
      <c r="E123" s="253" t="s">
        <v>599</v>
      </c>
      <c r="F123" s="254" t="s">
        <v>600</v>
      </c>
      <c r="G123" s="255" t="s">
        <v>209</v>
      </c>
      <c r="H123" s="256">
        <v>2</v>
      </c>
      <c r="I123" s="257"/>
      <c r="J123" s="258">
        <f>ROUND(I123*H123,2)</f>
        <v>0</v>
      </c>
      <c r="K123" s="259"/>
      <c r="L123" s="260"/>
      <c r="M123" s="261" t="s">
        <v>1</v>
      </c>
      <c r="N123" s="262" t="s">
        <v>41</v>
      </c>
      <c r="O123" s="87"/>
      <c r="P123" s="221">
        <f>O123*H123</f>
        <v>0</v>
      </c>
      <c r="Q123" s="221">
        <v>0.57055</v>
      </c>
      <c r="R123" s="221">
        <f>Q123*H123</f>
        <v>1.1411</v>
      </c>
      <c r="S123" s="221">
        <v>0</v>
      </c>
      <c r="T123" s="222">
        <f>S123*H123</f>
        <v>0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R123" s="223" t="s">
        <v>243</v>
      </c>
      <c r="AT123" s="223" t="s">
        <v>237</v>
      </c>
      <c r="AU123" s="223" t="s">
        <v>76</v>
      </c>
      <c r="AY123" s="13" t="s">
        <v>197</v>
      </c>
      <c r="BE123" s="224">
        <f>IF(N123="základní",J123,0)</f>
        <v>0</v>
      </c>
      <c r="BF123" s="224">
        <f>IF(N123="snížená",J123,0)</f>
        <v>0</v>
      </c>
      <c r="BG123" s="224">
        <f>IF(N123="zákl. přenesená",J123,0)</f>
        <v>0</v>
      </c>
      <c r="BH123" s="224">
        <f>IF(N123="sníž. přenesená",J123,0)</f>
        <v>0</v>
      </c>
      <c r="BI123" s="224">
        <f>IF(N123="nulová",J123,0)</f>
        <v>0</v>
      </c>
      <c r="BJ123" s="13" t="s">
        <v>83</v>
      </c>
      <c r="BK123" s="224">
        <f>ROUND(I123*H123,2)</f>
        <v>0</v>
      </c>
      <c r="BL123" s="13" t="s">
        <v>196</v>
      </c>
      <c r="BM123" s="223" t="s">
        <v>601</v>
      </c>
    </row>
    <row r="124" s="2" customFormat="1">
      <c r="A124" s="34"/>
      <c r="B124" s="35"/>
      <c r="C124" s="36"/>
      <c r="D124" s="225" t="s">
        <v>199</v>
      </c>
      <c r="E124" s="36"/>
      <c r="F124" s="226" t="s">
        <v>600</v>
      </c>
      <c r="G124" s="36"/>
      <c r="H124" s="36"/>
      <c r="I124" s="150"/>
      <c r="J124" s="36"/>
      <c r="K124" s="36"/>
      <c r="L124" s="40"/>
      <c r="M124" s="227"/>
      <c r="N124" s="228"/>
      <c r="O124" s="87"/>
      <c r="P124" s="87"/>
      <c r="Q124" s="87"/>
      <c r="R124" s="87"/>
      <c r="S124" s="87"/>
      <c r="T124" s="88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T124" s="13" t="s">
        <v>199</v>
      </c>
      <c r="AU124" s="13" t="s">
        <v>76</v>
      </c>
    </row>
    <row r="125" s="2" customFormat="1" ht="16.5" customHeight="1">
      <c r="A125" s="34"/>
      <c r="B125" s="35"/>
      <c r="C125" s="252" t="s">
        <v>214</v>
      </c>
      <c r="D125" s="252" t="s">
        <v>237</v>
      </c>
      <c r="E125" s="253" t="s">
        <v>602</v>
      </c>
      <c r="F125" s="254" t="s">
        <v>603</v>
      </c>
      <c r="G125" s="255" t="s">
        <v>209</v>
      </c>
      <c r="H125" s="256">
        <v>1</v>
      </c>
      <c r="I125" s="257"/>
      <c r="J125" s="258">
        <f>ROUND(I125*H125,2)</f>
        <v>0</v>
      </c>
      <c r="K125" s="259"/>
      <c r="L125" s="260"/>
      <c r="M125" s="261" t="s">
        <v>1</v>
      </c>
      <c r="N125" s="262" t="s">
        <v>41</v>
      </c>
      <c r="O125" s="87"/>
      <c r="P125" s="221">
        <f>O125*H125</f>
        <v>0</v>
      </c>
      <c r="Q125" s="221">
        <v>0.57055</v>
      </c>
      <c r="R125" s="221">
        <f>Q125*H125</f>
        <v>0.57055</v>
      </c>
      <c r="S125" s="221">
        <v>0</v>
      </c>
      <c r="T125" s="222">
        <f>S125*H125</f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223" t="s">
        <v>243</v>
      </c>
      <c r="AT125" s="223" t="s">
        <v>237</v>
      </c>
      <c r="AU125" s="223" t="s">
        <v>76</v>
      </c>
      <c r="AY125" s="13" t="s">
        <v>197</v>
      </c>
      <c r="BE125" s="224">
        <f>IF(N125="základní",J125,0)</f>
        <v>0</v>
      </c>
      <c r="BF125" s="224">
        <f>IF(N125="snížená",J125,0)</f>
        <v>0</v>
      </c>
      <c r="BG125" s="224">
        <f>IF(N125="zákl. přenesená",J125,0)</f>
        <v>0</v>
      </c>
      <c r="BH125" s="224">
        <f>IF(N125="sníž. přenesená",J125,0)</f>
        <v>0</v>
      </c>
      <c r="BI125" s="224">
        <f>IF(N125="nulová",J125,0)</f>
        <v>0</v>
      </c>
      <c r="BJ125" s="13" t="s">
        <v>83</v>
      </c>
      <c r="BK125" s="224">
        <f>ROUND(I125*H125,2)</f>
        <v>0</v>
      </c>
      <c r="BL125" s="13" t="s">
        <v>196</v>
      </c>
      <c r="BM125" s="223" t="s">
        <v>604</v>
      </c>
    </row>
    <row r="126" s="2" customFormat="1">
      <c r="A126" s="34"/>
      <c r="B126" s="35"/>
      <c r="C126" s="36"/>
      <c r="D126" s="225" t="s">
        <v>199</v>
      </c>
      <c r="E126" s="36"/>
      <c r="F126" s="226" t="s">
        <v>603</v>
      </c>
      <c r="G126" s="36"/>
      <c r="H126" s="36"/>
      <c r="I126" s="150"/>
      <c r="J126" s="36"/>
      <c r="K126" s="36"/>
      <c r="L126" s="40"/>
      <c r="M126" s="227"/>
      <c r="N126" s="228"/>
      <c r="O126" s="87"/>
      <c r="P126" s="87"/>
      <c r="Q126" s="87"/>
      <c r="R126" s="87"/>
      <c r="S126" s="87"/>
      <c r="T126" s="88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T126" s="13" t="s">
        <v>199</v>
      </c>
      <c r="AU126" s="13" t="s">
        <v>76</v>
      </c>
    </row>
    <row r="127" s="2" customFormat="1" ht="16.5" customHeight="1">
      <c r="A127" s="34"/>
      <c r="B127" s="35"/>
      <c r="C127" s="252" t="s">
        <v>196</v>
      </c>
      <c r="D127" s="252" t="s">
        <v>237</v>
      </c>
      <c r="E127" s="253" t="s">
        <v>605</v>
      </c>
      <c r="F127" s="254" t="s">
        <v>606</v>
      </c>
      <c r="G127" s="255" t="s">
        <v>209</v>
      </c>
      <c r="H127" s="256">
        <v>1</v>
      </c>
      <c r="I127" s="257"/>
      <c r="J127" s="258">
        <f>ROUND(I127*H127,2)</f>
        <v>0</v>
      </c>
      <c r="K127" s="259"/>
      <c r="L127" s="260"/>
      <c r="M127" s="261" t="s">
        <v>1</v>
      </c>
      <c r="N127" s="262" t="s">
        <v>41</v>
      </c>
      <c r="O127" s="87"/>
      <c r="P127" s="221">
        <f>O127*H127</f>
        <v>0</v>
      </c>
      <c r="Q127" s="221">
        <v>0.57055</v>
      </c>
      <c r="R127" s="221">
        <f>Q127*H127</f>
        <v>0.57055</v>
      </c>
      <c r="S127" s="221">
        <v>0</v>
      </c>
      <c r="T127" s="222">
        <f>S127*H127</f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223" t="s">
        <v>243</v>
      </c>
      <c r="AT127" s="223" t="s">
        <v>237</v>
      </c>
      <c r="AU127" s="223" t="s">
        <v>76</v>
      </c>
      <c r="AY127" s="13" t="s">
        <v>197</v>
      </c>
      <c r="BE127" s="224">
        <f>IF(N127="základní",J127,0)</f>
        <v>0</v>
      </c>
      <c r="BF127" s="224">
        <f>IF(N127="snížená",J127,0)</f>
        <v>0</v>
      </c>
      <c r="BG127" s="224">
        <f>IF(N127="zákl. přenesená",J127,0)</f>
        <v>0</v>
      </c>
      <c r="BH127" s="224">
        <f>IF(N127="sníž. přenesená",J127,0)</f>
        <v>0</v>
      </c>
      <c r="BI127" s="224">
        <f>IF(N127="nulová",J127,0)</f>
        <v>0</v>
      </c>
      <c r="BJ127" s="13" t="s">
        <v>83</v>
      </c>
      <c r="BK127" s="224">
        <f>ROUND(I127*H127,2)</f>
        <v>0</v>
      </c>
      <c r="BL127" s="13" t="s">
        <v>196</v>
      </c>
      <c r="BM127" s="223" t="s">
        <v>607</v>
      </c>
    </row>
    <row r="128" s="2" customFormat="1">
      <c r="A128" s="34"/>
      <c r="B128" s="35"/>
      <c r="C128" s="36"/>
      <c r="D128" s="225" t="s">
        <v>199</v>
      </c>
      <c r="E128" s="36"/>
      <c r="F128" s="226" t="s">
        <v>606</v>
      </c>
      <c r="G128" s="36"/>
      <c r="H128" s="36"/>
      <c r="I128" s="150"/>
      <c r="J128" s="36"/>
      <c r="K128" s="36"/>
      <c r="L128" s="40"/>
      <c r="M128" s="227"/>
      <c r="N128" s="228"/>
      <c r="O128" s="87"/>
      <c r="P128" s="87"/>
      <c r="Q128" s="87"/>
      <c r="R128" s="87"/>
      <c r="S128" s="87"/>
      <c r="T128" s="88"/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T128" s="13" t="s">
        <v>199</v>
      </c>
      <c r="AU128" s="13" t="s">
        <v>76</v>
      </c>
    </row>
    <row r="129" s="2" customFormat="1" ht="16.5" customHeight="1">
      <c r="A129" s="34"/>
      <c r="B129" s="35"/>
      <c r="C129" s="252" t="s">
        <v>224</v>
      </c>
      <c r="D129" s="252" t="s">
        <v>237</v>
      </c>
      <c r="E129" s="253" t="s">
        <v>608</v>
      </c>
      <c r="F129" s="254" t="s">
        <v>609</v>
      </c>
      <c r="G129" s="255" t="s">
        <v>209</v>
      </c>
      <c r="H129" s="256">
        <v>1</v>
      </c>
      <c r="I129" s="257"/>
      <c r="J129" s="258">
        <f>ROUND(I129*H129,2)</f>
        <v>0</v>
      </c>
      <c r="K129" s="259"/>
      <c r="L129" s="260"/>
      <c r="M129" s="261" t="s">
        <v>1</v>
      </c>
      <c r="N129" s="262" t="s">
        <v>41</v>
      </c>
      <c r="O129" s="87"/>
      <c r="P129" s="221">
        <f>O129*H129</f>
        <v>0</v>
      </c>
      <c r="Q129" s="221">
        <v>0</v>
      </c>
      <c r="R129" s="221">
        <f>Q129*H129</f>
        <v>0</v>
      </c>
      <c r="S129" s="221">
        <v>0</v>
      </c>
      <c r="T129" s="222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223" t="s">
        <v>243</v>
      </c>
      <c r="AT129" s="223" t="s">
        <v>237</v>
      </c>
      <c r="AU129" s="223" t="s">
        <v>76</v>
      </c>
      <c r="AY129" s="13" t="s">
        <v>197</v>
      </c>
      <c r="BE129" s="224">
        <f>IF(N129="základní",J129,0)</f>
        <v>0</v>
      </c>
      <c r="BF129" s="224">
        <f>IF(N129="snížená",J129,0)</f>
        <v>0</v>
      </c>
      <c r="BG129" s="224">
        <f>IF(N129="zákl. přenesená",J129,0)</f>
        <v>0</v>
      </c>
      <c r="BH129" s="224">
        <f>IF(N129="sníž. přenesená",J129,0)</f>
        <v>0</v>
      </c>
      <c r="BI129" s="224">
        <f>IF(N129="nulová",J129,0)</f>
        <v>0</v>
      </c>
      <c r="BJ129" s="13" t="s">
        <v>83</v>
      </c>
      <c r="BK129" s="224">
        <f>ROUND(I129*H129,2)</f>
        <v>0</v>
      </c>
      <c r="BL129" s="13" t="s">
        <v>196</v>
      </c>
      <c r="BM129" s="223" t="s">
        <v>610</v>
      </c>
    </row>
    <row r="130" s="2" customFormat="1">
      <c r="A130" s="34"/>
      <c r="B130" s="35"/>
      <c r="C130" s="36"/>
      <c r="D130" s="225" t="s">
        <v>199</v>
      </c>
      <c r="E130" s="36"/>
      <c r="F130" s="226" t="s">
        <v>611</v>
      </c>
      <c r="G130" s="36"/>
      <c r="H130" s="36"/>
      <c r="I130" s="150"/>
      <c r="J130" s="36"/>
      <c r="K130" s="36"/>
      <c r="L130" s="40"/>
      <c r="M130" s="227"/>
      <c r="N130" s="228"/>
      <c r="O130" s="87"/>
      <c r="P130" s="87"/>
      <c r="Q130" s="87"/>
      <c r="R130" s="87"/>
      <c r="S130" s="87"/>
      <c r="T130" s="88"/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T130" s="13" t="s">
        <v>199</v>
      </c>
      <c r="AU130" s="13" t="s">
        <v>76</v>
      </c>
    </row>
    <row r="131" s="2" customFormat="1" ht="16.5" customHeight="1">
      <c r="A131" s="34"/>
      <c r="B131" s="35"/>
      <c r="C131" s="252" t="s">
        <v>229</v>
      </c>
      <c r="D131" s="252" t="s">
        <v>237</v>
      </c>
      <c r="E131" s="253" t="s">
        <v>612</v>
      </c>
      <c r="F131" s="254" t="s">
        <v>613</v>
      </c>
      <c r="G131" s="255" t="s">
        <v>209</v>
      </c>
      <c r="H131" s="256">
        <v>1</v>
      </c>
      <c r="I131" s="257"/>
      <c r="J131" s="258">
        <f>ROUND(I131*H131,2)</f>
        <v>0</v>
      </c>
      <c r="K131" s="259"/>
      <c r="L131" s="260"/>
      <c r="M131" s="261" t="s">
        <v>1</v>
      </c>
      <c r="N131" s="262" t="s">
        <v>41</v>
      </c>
      <c r="O131" s="87"/>
      <c r="P131" s="221">
        <f>O131*H131</f>
        <v>0</v>
      </c>
      <c r="Q131" s="221">
        <v>0</v>
      </c>
      <c r="R131" s="221">
        <f>Q131*H131</f>
        <v>0</v>
      </c>
      <c r="S131" s="221">
        <v>0</v>
      </c>
      <c r="T131" s="222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223" t="s">
        <v>243</v>
      </c>
      <c r="AT131" s="223" t="s">
        <v>237</v>
      </c>
      <c r="AU131" s="223" t="s">
        <v>76</v>
      </c>
      <c r="AY131" s="13" t="s">
        <v>197</v>
      </c>
      <c r="BE131" s="224">
        <f>IF(N131="základní",J131,0)</f>
        <v>0</v>
      </c>
      <c r="BF131" s="224">
        <f>IF(N131="snížená",J131,0)</f>
        <v>0</v>
      </c>
      <c r="BG131" s="224">
        <f>IF(N131="zákl. přenesená",J131,0)</f>
        <v>0</v>
      </c>
      <c r="BH131" s="224">
        <f>IF(N131="sníž. přenesená",J131,0)</f>
        <v>0</v>
      </c>
      <c r="BI131" s="224">
        <f>IF(N131="nulová",J131,0)</f>
        <v>0</v>
      </c>
      <c r="BJ131" s="13" t="s">
        <v>83</v>
      </c>
      <c r="BK131" s="224">
        <f>ROUND(I131*H131,2)</f>
        <v>0</v>
      </c>
      <c r="BL131" s="13" t="s">
        <v>196</v>
      </c>
      <c r="BM131" s="223" t="s">
        <v>614</v>
      </c>
    </row>
    <row r="132" s="2" customFormat="1">
      <c r="A132" s="34"/>
      <c r="B132" s="35"/>
      <c r="C132" s="36"/>
      <c r="D132" s="225" t="s">
        <v>199</v>
      </c>
      <c r="E132" s="36"/>
      <c r="F132" s="226" t="s">
        <v>615</v>
      </c>
      <c r="G132" s="36"/>
      <c r="H132" s="36"/>
      <c r="I132" s="150"/>
      <c r="J132" s="36"/>
      <c r="K132" s="36"/>
      <c r="L132" s="40"/>
      <c r="M132" s="227"/>
      <c r="N132" s="228"/>
      <c r="O132" s="87"/>
      <c r="P132" s="87"/>
      <c r="Q132" s="87"/>
      <c r="R132" s="87"/>
      <c r="S132" s="87"/>
      <c r="T132" s="88"/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T132" s="13" t="s">
        <v>199</v>
      </c>
      <c r="AU132" s="13" t="s">
        <v>76</v>
      </c>
    </row>
    <row r="133" s="2" customFormat="1" ht="16.5" customHeight="1">
      <c r="A133" s="34"/>
      <c r="B133" s="35"/>
      <c r="C133" s="252" t="s">
        <v>236</v>
      </c>
      <c r="D133" s="252" t="s">
        <v>237</v>
      </c>
      <c r="E133" s="253" t="s">
        <v>616</v>
      </c>
      <c r="F133" s="254" t="s">
        <v>617</v>
      </c>
      <c r="G133" s="255" t="s">
        <v>209</v>
      </c>
      <c r="H133" s="256">
        <v>1</v>
      </c>
      <c r="I133" s="257"/>
      <c r="J133" s="258">
        <f>ROUND(I133*H133,2)</f>
        <v>0</v>
      </c>
      <c r="K133" s="259"/>
      <c r="L133" s="260"/>
      <c r="M133" s="261" t="s">
        <v>1</v>
      </c>
      <c r="N133" s="262" t="s">
        <v>41</v>
      </c>
      <c r="O133" s="87"/>
      <c r="P133" s="221">
        <f>O133*H133</f>
        <v>0</v>
      </c>
      <c r="Q133" s="221">
        <v>0</v>
      </c>
      <c r="R133" s="221">
        <f>Q133*H133</f>
        <v>0</v>
      </c>
      <c r="S133" s="221">
        <v>0</v>
      </c>
      <c r="T133" s="222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223" t="s">
        <v>243</v>
      </c>
      <c r="AT133" s="223" t="s">
        <v>237</v>
      </c>
      <c r="AU133" s="223" t="s">
        <v>76</v>
      </c>
      <c r="AY133" s="13" t="s">
        <v>197</v>
      </c>
      <c r="BE133" s="224">
        <f>IF(N133="základní",J133,0)</f>
        <v>0</v>
      </c>
      <c r="BF133" s="224">
        <f>IF(N133="snížená",J133,0)</f>
        <v>0</v>
      </c>
      <c r="BG133" s="224">
        <f>IF(N133="zákl. přenesená",J133,0)</f>
        <v>0</v>
      </c>
      <c r="BH133" s="224">
        <f>IF(N133="sníž. přenesená",J133,0)</f>
        <v>0</v>
      </c>
      <c r="BI133" s="224">
        <f>IF(N133="nulová",J133,0)</f>
        <v>0</v>
      </c>
      <c r="BJ133" s="13" t="s">
        <v>83</v>
      </c>
      <c r="BK133" s="224">
        <f>ROUND(I133*H133,2)</f>
        <v>0</v>
      </c>
      <c r="BL133" s="13" t="s">
        <v>196</v>
      </c>
      <c r="BM133" s="223" t="s">
        <v>618</v>
      </c>
    </row>
    <row r="134" s="2" customFormat="1">
      <c r="A134" s="34"/>
      <c r="B134" s="35"/>
      <c r="C134" s="36"/>
      <c r="D134" s="225" t="s">
        <v>199</v>
      </c>
      <c r="E134" s="36"/>
      <c r="F134" s="226" t="s">
        <v>619</v>
      </c>
      <c r="G134" s="36"/>
      <c r="H134" s="36"/>
      <c r="I134" s="150"/>
      <c r="J134" s="36"/>
      <c r="K134" s="36"/>
      <c r="L134" s="40"/>
      <c r="M134" s="227"/>
      <c r="N134" s="228"/>
      <c r="O134" s="87"/>
      <c r="P134" s="87"/>
      <c r="Q134" s="87"/>
      <c r="R134" s="87"/>
      <c r="S134" s="87"/>
      <c r="T134" s="88"/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T134" s="13" t="s">
        <v>199</v>
      </c>
      <c r="AU134" s="13" t="s">
        <v>76</v>
      </c>
    </row>
    <row r="135" s="2" customFormat="1" ht="16.5" customHeight="1">
      <c r="A135" s="34"/>
      <c r="B135" s="35"/>
      <c r="C135" s="252" t="s">
        <v>243</v>
      </c>
      <c r="D135" s="252" t="s">
        <v>237</v>
      </c>
      <c r="E135" s="253" t="s">
        <v>620</v>
      </c>
      <c r="F135" s="254" t="s">
        <v>621</v>
      </c>
      <c r="G135" s="255" t="s">
        <v>209</v>
      </c>
      <c r="H135" s="256">
        <v>1</v>
      </c>
      <c r="I135" s="257"/>
      <c r="J135" s="258">
        <f>ROUND(I135*H135,2)</f>
        <v>0</v>
      </c>
      <c r="K135" s="259"/>
      <c r="L135" s="260"/>
      <c r="M135" s="261" t="s">
        <v>1</v>
      </c>
      <c r="N135" s="262" t="s">
        <v>41</v>
      </c>
      <c r="O135" s="87"/>
      <c r="P135" s="221">
        <f>O135*H135</f>
        <v>0</v>
      </c>
      <c r="Q135" s="221">
        <v>0</v>
      </c>
      <c r="R135" s="221">
        <f>Q135*H135</f>
        <v>0</v>
      </c>
      <c r="S135" s="221">
        <v>0</v>
      </c>
      <c r="T135" s="222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223" t="s">
        <v>243</v>
      </c>
      <c r="AT135" s="223" t="s">
        <v>237</v>
      </c>
      <c r="AU135" s="223" t="s">
        <v>76</v>
      </c>
      <c r="AY135" s="13" t="s">
        <v>197</v>
      </c>
      <c r="BE135" s="224">
        <f>IF(N135="základní",J135,0)</f>
        <v>0</v>
      </c>
      <c r="BF135" s="224">
        <f>IF(N135="snížená",J135,0)</f>
        <v>0</v>
      </c>
      <c r="BG135" s="224">
        <f>IF(N135="zákl. přenesená",J135,0)</f>
        <v>0</v>
      </c>
      <c r="BH135" s="224">
        <f>IF(N135="sníž. přenesená",J135,0)</f>
        <v>0</v>
      </c>
      <c r="BI135" s="224">
        <f>IF(N135="nulová",J135,0)</f>
        <v>0</v>
      </c>
      <c r="BJ135" s="13" t="s">
        <v>83</v>
      </c>
      <c r="BK135" s="224">
        <f>ROUND(I135*H135,2)</f>
        <v>0</v>
      </c>
      <c r="BL135" s="13" t="s">
        <v>196</v>
      </c>
      <c r="BM135" s="223" t="s">
        <v>622</v>
      </c>
    </row>
    <row r="136" s="2" customFormat="1">
      <c r="A136" s="34"/>
      <c r="B136" s="35"/>
      <c r="C136" s="36"/>
      <c r="D136" s="225" t="s">
        <v>199</v>
      </c>
      <c r="E136" s="36"/>
      <c r="F136" s="226" t="s">
        <v>623</v>
      </c>
      <c r="G136" s="36"/>
      <c r="H136" s="36"/>
      <c r="I136" s="150"/>
      <c r="J136" s="36"/>
      <c r="K136" s="36"/>
      <c r="L136" s="40"/>
      <c r="M136" s="227"/>
      <c r="N136" s="228"/>
      <c r="O136" s="87"/>
      <c r="P136" s="87"/>
      <c r="Q136" s="87"/>
      <c r="R136" s="87"/>
      <c r="S136" s="87"/>
      <c r="T136" s="88"/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T136" s="13" t="s">
        <v>199</v>
      </c>
      <c r="AU136" s="13" t="s">
        <v>76</v>
      </c>
    </row>
    <row r="137" s="2" customFormat="1" ht="16.5" customHeight="1">
      <c r="A137" s="34"/>
      <c r="B137" s="35"/>
      <c r="C137" s="252" t="s">
        <v>247</v>
      </c>
      <c r="D137" s="252" t="s">
        <v>237</v>
      </c>
      <c r="E137" s="253" t="s">
        <v>624</v>
      </c>
      <c r="F137" s="254" t="s">
        <v>625</v>
      </c>
      <c r="G137" s="255" t="s">
        <v>209</v>
      </c>
      <c r="H137" s="256">
        <v>2</v>
      </c>
      <c r="I137" s="257"/>
      <c r="J137" s="258">
        <f>ROUND(I137*H137,2)</f>
        <v>0</v>
      </c>
      <c r="K137" s="259"/>
      <c r="L137" s="260"/>
      <c r="M137" s="261" t="s">
        <v>1</v>
      </c>
      <c r="N137" s="262" t="s">
        <v>41</v>
      </c>
      <c r="O137" s="87"/>
      <c r="P137" s="221">
        <f>O137*H137</f>
        <v>0</v>
      </c>
      <c r="Q137" s="221">
        <v>0.45000000000000001</v>
      </c>
      <c r="R137" s="221">
        <f>Q137*H137</f>
        <v>0.90000000000000002</v>
      </c>
      <c r="S137" s="221">
        <v>0</v>
      </c>
      <c r="T137" s="222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223" t="s">
        <v>243</v>
      </c>
      <c r="AT137" s="223" t="s">
        <v>237</v>
      </c>
      <c r="AU137" s="223" t="s">
        <v>76</v>
      </c>
      <c r="AY137" s="13" t="s">
        <v>197</v>
      </c>
      <c r="BE137" s="224">
        <f>IF(N137="základní",J137,0)</f>
        <v>0</v>
      </c>
      <c r="BF137" s="224">
        <f>IF(N137="snížená",J137,0)</f>
        <v>0</v>
      </c>
      <c r="BG137" s="224">
        <f>IF(N137="zákl. přenesená",J137,0)</f>
        <v>0</v>
      </c>
      <c r="BH137" s="224">
        <f>IF(N137="sníž. přenesená",J137,0)</f>
        <v>0</v>
      </c>
      <c r="BI137" s="224">
        <f>IF(N137="nulová",J137,0)</f>
        <v>0</v>
      </c>
      <c r="BJ137" s="13" t="s">
        <v>83</v>
      </c>
      <c r="BK137" s="224">
        <f>ROUND(I137*H137,2)</f>
        <v>0</v>
      </c>
      <c r="BL137" s="13" t="s">
        <v>196</v>
      </c>
      <c r="BM137" s="223" t="s">
        <v>626</v>
      </c>
    </row>
    <row r="138" s="2" customFormat="1">
      <c r="A138" s="34"/>
      <c r="B138" s="35"/>
      <c r="C138" s="36"/>
      <c r="D138" s="225" t="s">
        <v>199</v>
      </c>
      <c r="E138" s="36"/>
      <c r="F138" s="226" t="s">
        <v>625</v>
      </c>
      <c r="G138" s="36"/>
      <c r="H138" s="36"/>
      <c r="I138" s="150"/>
      <c r="J138" s="36"/>
      <c r="K138" s="36"/>
      <c r="L138" s="40"/>
      <c r="M138" s="227"/>
      <c r="N138" s="228"/>
      <c r="O138" s="87"/>
      <c r="P138" s="87"/>
      <c r="Q138" s="87"/>
      <c r="R138" s="87"/>
      <c r="S138" s="87"/>
      <c r="T138" s="88"/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T138" s="13" t="s">
        <v>199</v>
      </c>
      <c r="AU138" s="13" t="s">
        <v>76</v>
      </c>
    </row>
    <row r="139" s="2" customFormat="1" ht="16.5" customHeight="1">
      <c r="A139" s="34"/>
      <c r="B139" s="35"/>
      <c r="C139" s="252" t="s">
        <v>253</v>
      </c>
      <c r="D139" s="252" t="s">
        <v>237</v>
      </c>
      <c r="E139" s="253" t="s">
        <v>627</v>
      </c>
      <c r="F139" s="254" t="s">
        <v>628</v>
      </c>
      <c r="G139" s="255" t="s">
        <v>209</v>
      </c>
      <c r="H139" s="256">
        <v>2</v>
      </c>
      <c r="I139" s="257"/>
      <c r="J139" s="258">
        <f>ROUND(I139*H139,2)</f>
        <v>0</v>
      </c>
      <c r="K139" s="259"/>
      <c r="L139" s="260"/>
      <c r="M139" s="261" t="s">
        <v>1</v>
      </c>
      <c r="N139" s="262" t="s">
        <v>41</v>
      </c>
      <c r="O139" s="87"/>
      <c r="P139" s="221">
        <f>O139*H139</f>
        <v>0</v>
      </c>
      <c r="Q139" s="221">
        <v>0.45000000000000001</v>
      </c>
      <c r="R139" s="221">
        <f>Q139*H139</f>
        <v>0.90000000000000002</v>
      </c>
      <c r="S139" s="221">
        <v>0</v>
      </c>
      <c r="T139" s="222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223" t="s">
        <v>243</v>
      </c>
      <c r="AT139" s="223" t="s">
        <v>237</v>
      </c>
      <c r="AU139" s="223" t="s">
        <v>76</v>
      </c>
      <c r="AY139" s="13" t="s">
        <v>197</v>
      </c>
      <c r="BE139" s="224">
        <f>IF(N139="základní",J139,0)</f>
        <v>0</v>
      </c>
      <c r="BF139" s="224">
        <f>IF(N139="snížená",J139,0)</f>
        <v>0</v>
      </c>
      <c r="BG139" s="224">
        <f>IF(N139="zákl. přenesená",J139,0)</f>
        <v>0</v>
      </c>
      <c r="BH139" s="224">
        <f>IF(N139="sníž. přenesená",J139,0)</f>
        <v>0</v>
      </c>
      <c r="BI139" s="224">
        <f>IF(N139="nulová",J139,0)</f>
        <v>0</v>
      </c>
      <c r="BJ139" s="13" t="s">
        <v>83</v>
      </c>
      <c r="BK139" s="224">
        <f>ROUND(I139*H139,2)</f>
        <v>0</v>
      </c>
      <c r="BL139" s="13" t="s">
        <v>196</v>
      </c>
      <c r="BM139" s="223" t="s">
        <v>629</v>
      </c>
    </row>
    <row r="140" s="2" customFormat="1">
      <c r="A140" s="34"/>
      <c r="B140" s="35"/>
      <c r="C140" s="36"/>
      <c r="D140" s="225" t="s">
        <v>199</v>
      </c>
      <c r="E140" s="36"/>
      <c r="F140" s="226" t="s">
        <v>628</v>
      </c>
      <c r="G140" s="36"/>
      <c r="H140" s="36"/>
      <c r="I140" s="150"/>
      <c r="J140" s="36"/>
      <c r="K140" s="36"/>
      <c r="L140" s="40"/>
      <c r="M140" s="227"/>
      <c r="N140" s="228"/>
      <c r="O140" s="87"/>
      <c r="P140" s="87"/>
      <c r="Q140" s="87"/>
      <c r="R140" s="87"/>
      <c r="S140" s="87"/>
      <c r="T140" s="88"/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T140" s="13" t="s">
        <v>199</v>
      </c>
      <c r="AU140" s="13" t="s">
        <v>76</v>
      </c>
    </row>
    <row r="141" s="2" customFormat="1" ht="16.5" customHeight="1">
      <c r="A141" s="34"/>
      <c r="B141" s="35"/>
      <c r="C141" s="252" t="s">
        <v>258</v>
      </c>
      <c r="D141" s="252" t="s">
        <v>237</v>
      </c>
      <c r="E141" s="253" t="s">
        <v>630</v>
      </c>
      <c r="F141" s="254" t="s">
        <v>631</v>
      </c>
      <c r="G141" s="255" t="s">
        <v>209</v>
      </c>
      <c r="H141" s="256">
        <v>1</v>
      </c>
      <c r="I141" s="257"/>
      <c r="J141" s="258">
        <f>ROUND(I141*H141,2)</f>
        <v>0</v>
      </c>
      <c r="K141" s="259"/>
      <c r="L141" s="260"/>
      <c r="M141" s="261" t="s">
        <v>1</v>
      </c>
      <c r="N141" s="262" t="s">
        <v>41</v>
      </c>
      <c r="O141" s="87"/>
      <c r="P141" s="221">
        <f>O141*H141</f>
        <v>0</v>
      </c>
      <c r="Q141" s="221">
        <v>0.52300000000000002</v>
      </c>
      <c r="R141" s="221">
        <f>Q141*H141</f>
        <v>0.52300000000000002</v>
      </c>
      <c r="S141" s="221">
        <v>0</v>
      </c>
      <c r="T141" s="222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223" t="s">
        <v>243</v>
      </c>
      <c r="AT141" s="223" t="s">
        <v>237</v>
      </c>
      <c r="AU141" s="223" t="s">
        <v>76</v>
      </c>
      <c r="AY141" s="13" t="s">
        <v>197</v>
      </c>
      <c r="BE141" s="224">
        <f>IF(N141="základní",J141,0)</f>
        <v>0</v>
      </c>
      <c r="BF141" s="224">
        <f>IF(N141="snížená",J141,0)</f>
        <v>0</v>
      </c>
      <c r="BG141" s="224">
        <f>IF(N141="zákl. přenesená",J141,0)</f>
        <v>0</v>
      </c>
      <c r="BH141" s="224">
        <f>IF(N141="sníž. přenesená",J141,0)</f>
        <v>0</v>
      </c>
      <c r="BI141" s="224">
        <f>IF(N141="nulová",J141,0)</f>
        <v>0</v>
      </c>
      <c r="BJ141" s="13" t="s">
        <v>83</v>
      </c>
      <c r="BK141" s="224">
        <f>ROUND(I141*H141,2)</f>
        <v>0</v>
      </c>
      <c r="BL141" s="13" t="s">
        <v>196</v>
      </c>
      <c r="BM141" s="223" t="s">
        <v>632</v>
      </c>
    </row>
    <row r="142" s="2" customFormat="1">
      <c r="A142" s="34"/>
      <c r="B142" s="35"/>
      <c r="C142" s="36"/>
      <c r="D142" s="225" t="s">
        <v>199</v>
      </c>
      <c r="E142" s="36"/>
      <c r="F142" s="226" t="s">
        <v>631</v>
      </c>
      <c r="G142" s="36"/>
      <c r="H142" s="36"/>
      <c r="I142" s="150"/>
      <c r="J142" s="36"/>
      <c r="K142" s="36"/>
      <c r="L142" s="40"/>
      <c r="M142" s="227"/>
      <c r="N142" s="228"/>
      <c r="O142" s="87"/>
      <c r="P142" s="87"/>
      <c r="Q142" s="87"/>
      <c r="R142" s="87"/>
      <c r="S142" s="87"/>
      <c r="T142" s="88"/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T142" s="13" t="s">
        <v>199</v>
      </c>
      <c r="AU142" s="13" t="s">
        <v>76</v>
      </c>
    </row>
    <row r="143" s="2" customFormat="1" ht="16.5" customHeight="1">
      <c r="A143" s="34"/>
      <c r="B143" s="35"/>
      <c r="C143" s="252" t="s">
        <v>265</v>
      </c>
      <c r="D143" s="252" t="s">
        <v>237</v>
      </c>
      <c r="E143" s="253" t="s">
        <v>633</v>
      </c>
      <c r="F143" s="254" t="s">
        <v>634</v>
      </c>
      <c r="G143" s="255" t="s">
        <v>209</v>
      </c>
      <c r="H143" s="256">
        <v>1</v>
      </c>
      <c r="I143" s="257"/>
      <c r="J143" s="258">
        <f>ROUND(I143*H143,2)</f>
        <v>0</v>
      </c>
      <c r="K143" s="259"/>
      <c r="L143" s="260"/>
      <c r="M143" s="261" t="s">
        <v>1</v>
      </c>
      <c r="N143" s="262" t="s">
        <v>41</v>
      </c>
      <c r="O143" s="87"/>
      <c r="P143" s="221">
        <f>O143*H143</f>
        <v>0</v>
      </c>
      <c r="Q143" s="221">
        <v>0.52300000000000002</v>
      </c>
      <c r="R143" s="221">
        <f>Q143*H143</f>
        <v>0.52300000000000002</v>
      </c>
      <c r="S143" s="221">
        <v>0</v>
      </c>
      <c r="T143" s="222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223" t="s">
        <v>243</v>
      </c>
      <c r="AT143" s="223" t="s">
        <v>237</v>
      </c>
      <c r="AU143" s="223" t="s">
        <v>76</v>
      </c>
      <c r="AY143" s="13" t="s">
        <v>197</v>
      </c>
      <c r="BE143" s="224">
        <f>IF(N143="základní",J143,0)</f>
        <v>0</v>
      </c>
      <c r="BF143" s="224">
        <f>IF(N143="snížená",J143,0)</f>
        <v>0</v>
      </c>
      <c r="BG143" s="224">
        <f>IF(N143="zákl. přenesená",J143,0)</f>
        <v>0</v>
      </c>
      <c r="BH143" s="224">
        <f>IF(N143="sníž. přenesená",J143,0)</f>
        <v>0</v>
      </c>
      <c r="BI143" s="224">
        <f>IF(N143="nulová",J143,0)</f>
        <v>0</v>
      </c>
      <c r="BJ143" s="13" t="s">
        <v>83</v>
      </c>
      <c r="BK143" s="224">
        <f>ROUND(I143*H143,2)</f>
        <v>0</v>
      </c>
      <c r="BL143" s="13" t="s">
        <v>196</v>
      </c>
      <c r="BM143" s="223" t="s">
        <v>635</v>
      </c>
    </row>
    <row r="144" s="2" customFormat="1">
      <c r="A144" s="34"/>
      <c r="B144" s="35"/>
      <c r="C144" s="36"/>
      <c r="D144" s="225" t="s">
        <v>199</v>
      </c>
      <c r="E144" s="36"/>
      <c r="F144" s="226" t="s">
        <v>634</v>
      </c>
      <c r="G144" s="36"/>
      <c r="H144" s="36"/>
      <c r="I144" s="150"/>
      <c r="J144" s="36"/>
      <c r="K144" s="36"/>
      <c r="L144" s="40"/>
      <c r="M144" s="227"/>
      <c r="N144" s="228"/>
      <c r="O144" s="87"/>
      <c r="P144" s="87"/>
      <c r="Q144" s="87"/>
      <c r="R144" s="87"/>
      <c r="S144" s="87"/>
      <c r="T144" s="88"/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T144" s="13" t="s">
        <v>199</v>
      </c>
      <c r="AU144" s="13" t="s">
        <v>76</v>
      </c>
    </row>
    <row r="145" s="2" customFormat="1" ht="16.5" customHeight="1">
      <c r="A145" s="34"/>
      <c r="B145" s="35"/>
      <c r="C145" s="252" t="s">
        <v>269</v>
      </c>
      <c r="D145" s="252" t="s">
        <v>237</v>
      </c>
      <c r="E145" s="253" t="s">
        <v>636</v>
      </c>
      <c r="F145" s="254" t="s">
        <v>637</v>
      </c>
      <c r="G145" s="255" t="s">
        <v>209</v>
      </c>
      <c r="H145" s="256">
        <v>2</v>
      </c>
      <c r="I145" s="257"/>
      <c r="J145" s="258">
        <f>ROUND(I145*H145,2)</f>
        <v>0</v>
      </c>
      <c r="K145" s="259"/>
      <c r="L145" s="260"/>
      <c r="M145" s="261" t="s">
        <v>1</v>
      </c>
      <c r="N145" s="262" t="s">
        <v>41</v>
      </c>
      <c r="O145" s="87"/>
      <c r="P145" s="221">
        <f>O145*H145</f>
        <v>0</v>
      </c>
      <c r="Q145" s="221">
        <v>0.57999999999999996</v>
      </c>
      <c r="R145" s="221">
        <f>Q145*H145</f>
        <v>1.1599999999999999</v>
      </c>
      <c r="S145" s="221">
        <v>0</v>
      </c>
      <c r="T145" s="222">
        <f>S145*H145</f>
        <v>0</v>
      </c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R145" s="223" t="s">
        <v>243</v>
      </c>
      <c r="AT145" s="223" t="s">
        <v>237</v>
      </c>
      <c r="AU145" s="223" t="s">
        <v>76</v>
      </c>
      <c r="AY145" s="13" t="s">
        <v>197</v>
      </c>
      <c r="BE145" s="224">
        <f>IF(N145="základní",J145,0)</f>
        <v>0</v>
      </c>
      <c r="BF145" s="224">
        <f>IF(N145="snížená",J145,0)</f>
        <v>0</v>
      </c>
      <c r="BG145" s="224">
        <f>IF(N145="zákl. přenesená",J145,0)</f>
        <v>0</v>
      </c>
      <c r="BH145" s="224">
        <f>IF(N145="sníž. přenesená",J145,0)</f>
        <v>0</v>
      </c>
      <c r="BI145" s="224">
        <f>IF(N145="nulová",J145,0)</f>
        <v>0</v>
      </c>
      <c r="BJ145" s="13" t="s">
        <v>83</v>
      </c>
      <c r="BK145" s="224">
        <f>ROUND(I145*H145,2)</f>
        <v>0</v>
      </c>
      <c r="BL145" s="13" t="s">
        <v>196</v>
      </c>
      <c r="BM145" s="223" t="s">
        <v>638</v>
      </c>
    </row>
    <row r="146" s="2" customFormat="1">
      <c r="A146" s="34"/>
      <c r="B146" s="35"/>
      <c r="C146" s="36"/>
      <c r="D146" s="225" t="s">
        <v>199</v>
      </c>
      <c r="E146" s="36"/>
      <c r="F146" s="226" t="s">
        <v>637</v>
      </c>
      <c r="G146" s="36"/>
      <c r="H146" s="36"/>
      <c r="I146" s="150"/>
      <c r="J146" s="36"/>
      <c r="K146" s="36"/>
      <c r="L146" s="40"/>
      <c r="M146" s="227"/>
      <c r="N146" s="228"/>
      <c r="O146" s="87"/>
      <c r="P146" s="87"/>
      <c r="Q146" s="87"/>
      <c r="R146" s="87"/>
      <c r="S146" s="87"/>
      <c r="T146" s="88"/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T146" s="13" t="s">
        <v>199</v>
      </c>
      <c r="AU146" s="13" t="s">
        <v>76</v>
      </c>
    </row>
    <row r="147" s="2" customFormat="1" ht="16.5" customHeight="1">
      <c r="A147" s="34"/>
      <c r="B147" s="35"/>
      <c r="C147" s="252" t="s">
        <v>273</v>
      </c>
      <c r="D147" s="252" t="s">
        <v>237</v>
      </c>
      <c r="E147" s="253" t="s">
        <v>639</v>
      </c>
      <c r="F147" s="254" t="s">
        <v>640</v>
      </c>
      <c r="G147" s="255" t="s">
        <v>209</v>
      </c>
      <c r="H147" s="256">
        <v>1</v>
      </c>
      <c r="I147" s="257"/>
      <c r="J147" s="258">
        <f>ROUND(I147*H147,2)</f>
        <v>0</v>
      </c>
      <c r="K147" s="259"/>
      <c r="L147" s="260"/>
      <c r="M147" s="261" t="s">
        <v>1</v>
      </c>
      <c r="N147" s="262" t="s">
        <v>41</v>
      </c>
      <c r="O147" s="87"/>
      <c r="P147" s="221">
        <f>O147*H147</f>
        <v>0</v>
      </c>
      <c r="Q147" s="221">
        <v>1</v>
      </c>
      <c r="R147" s="221">
        <f>Q147*H147</f>
        <v>1</v>
      </c>
      <c r="S147" s="221">
        <v>0</v>
      </c>
      <c r="T147" s="222">
        <f>S147*H147</f>
        <v>0</v>
      </c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R147" s="223" t="s">
        <v>243</v>
      </c>
      <c r="AT147" s="223" t="s">
        <v>237</v>
      </c>
      <c r="AU147" s="223" t="s">
        <v>76</v>
      </c>
      <c r="AY147" s="13" t="s">
        <v>197</v>
      </c>
      <c r="BE147" s="224">
        <f>IF(N147="základní",J147,0)</f>
        <v>0</v>
      </c>
      <c r="BF147" s="224">
        <f>IF(N147="snížená",J147,0)</f>
        <v>0</v>
      </c>
      <c r="BG147" s="224">
        <f>IF(N147="zákl. přenesená",J147,0)</f>
        <v>0</v>
      </c>
      <c r="BH147" s="224">
        <f>IF(N147="sníž. přenesená",J147,0)</f>
        <v>0</v>
      </c>
      <c r="BI147" s="224">
        <f>IF(N147="nulová",J147,0)</f>
        <v>0</v>
      </c>
      <c r="BJ147" s="13" t="s">
        <v>83</v>
      </c>
      <c r="BK147" s="224">
        <f>ROUND(I147*H147,2)</f>
        <v>0</v>
      </c>
      <c r="BL147" s="13" t="s">
        <v>196</v>
      </c>
      <c r="BM147" s="223" t="s">
        <v>641</v>
      </c>
    </row>
    <row r="148" s="2" customFormat="1">
      <c r="A148" s="34"/>
      <c r="B148" s="35"/>
      <c r="C148" s="36"/>
      <c r="D148" s="225" t="s">
        <v>199</v>
      </c>
      <c r="E148" s="36"/>
      <c r="F148" s="226" t="s">
        <v>640</v>
      </c>
      <c r="G148" s="36"/>
      <c r="H148" s="36"/>
      <c r="I148" s="150"/>
      <c r="J148" s="36"/>
      <c r="K148" s="36"/>
      <c r="L148" s="40"/>
      <c r="M148" s="227"/>
      <c r="N148" s="228"/>
      <c r="O148" s="87"/>
      <c r="P148" s="87"/>
      <c r="Q148" s="87"/>
      <c r="R148" s="87"/>
      <c r="S148" s="87"/>
      <c r="T148" s="88"/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T148" s="13" t="s">
        <v>199</v>
      </c>
      <c r="AU148" s="13" t="s">
        <v>76</v>
      </c>
    </row>
    <row r="149" s="2" customFormat="1" ht="16.5" customHeight="1">
      <c r="A149" s="34"/>
      <c r="B149" s="35"/>
      <c r="C149" s="252" t="s">
        <v>8</v>
      </c>
      <c r="D149" s="252" t="s">
        <v>237</v>
      </c>
      <c r="E149" s="253" t="s">
        <v>642</v>
      </c>
      <c r="F149" s="254" t="s">
        <v>643</v>
      </c>
      <c r="G149" s="255" t="s">
        <v>209</v>
      </c>
      <c r="H149" s="256">
        <v>1</v>
      </c>
      <c r="I149" s="257"/>
      <c r="J149" s="258">
        <f>ROUND(I149*H149,2)</f>
        <v>0</v>
      </c>
      <c r="K149" s="259"/>
      <c r="L149" s="260"/>
      <c r="M149" s="261" t="s">
        <v>1</v>
      </c>
      <c r="N149" s="262" t="s">
        <v>41</v>
      </c>
      <c r="O149" s="87"/>
      <c r="P149" s="221">
        <f>O149*H149</f>
        <v>0</v>
      </c>
      <c r="Q149" s="221">
        <v>1</v>
      </c>
      <c r="R149" s="221">
        <f>Q149*H149</f>
        <v>1</v>
      </c>
      <c r="S149" s="221">
        <v>0</v>
      </c>
      <c r="T149" s="222">
        <f>S149*H149</f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223" t="s">
        <v>243</v>
      </c>
      <c r="AT149" s="223" t="s">
        <v>237</v>
      </c>
      <c r="AU149" s="223" t="s">
        <v>76</v>
      </c>
      <c r="AY149" s="13" t="s">
        <v>197</v>
      </c>
      <c r="BE149" s="224">
        <f>IF(N149="základní",J149,0)</f>
        <v>0</v>
      </c>
      <c r="BF149" s="224">
        <f>IF(N149="snížená",J149,0)</f>
        <v>0</v>
      </c>
      <c r="BG149" s="224">
        <f>IF(N149="zákl. přenesená",J149,0)</f>
        <v>0</v>
      </c>
      <c r="BH149" s="224">
        <f>IF(N149="sníž. přenesená",J149,0)</f>
        <v>0</v>
      </c>
      <c r="BI149" s="224">
        <f>IF(N149="nulová",J149,0)</f>
        <v>0</v>
      </c>
      <c r="BJ149" s="13" t="s">
        <v>83</v>
      </c>
      <c r="BK149" s="224">
        <f>ROUND(I149*H149,2)</f>
        <v>0</v>
      </c>
      <c r="BL149" s="13" t="s">
        <v>196</v>
      </c>
      <c r="BM149" s="223" t="s">
        <v>644</v>
      </c>
    </row>
    <row r="150" s="2" customFormat="1">
      <c r="A150" s="34"/>
      <c r="B150" s="35"/>
      <c r="C150" s="36"/>
      <c r="D150" s="225" t="s">
        <v>199</v>
      </c>
      <c r="E150" s="36"/>
      <c r="F150" s="226" t="s">
        <v>643</v>
      </c>
      <c r="G150" s="36"/>
      <c r="H150" s="36"/>
      <c r="I150" s="150"/>
      <c r="J150" s="36"/>
      <c r="K150" s="36"/>
      <c r="L150" s="40"/>
      <c r="M150" s="227"/>
      <c r="N150" s="228"/>
      <c r="O150" s="87"/>
      <c r="P150" s="87"/>
      <c r="Q150" s="87"/>
      <c r="R150" s="87"/>
      <c r="S150" s="87"/>
      <c r="T150" s="88"/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T150" s="13" t="s">
        <v>199</v>
      </c>
      <c r="AU150" s="13" t="s">
        <v>76</v>
      </c>
    </row>
    <row r="151" s="2" customFormat="1" ht="16.5" customHeight="1">
      <c r="A151" s="34"/>
      <c r="B151" s="35"/>
      <c r="C151" s="252" t="s">
        <v>281</v>
      </c>
      <c r="D151" s="252" t="s">
        <v>237</v>
      </c>
      <c r="E151" s="253" t="s">
        <v>645</v>
      </c>
      <c r="F151" s="254" t="s">
        <v>646</v>
      </c>
      <c r="G151" s="255" t="s">
        <v>209</v>
      </c>
      <c r="H151" s="256">
        <v>2</v>
      </c>
      <c r="I151" s="257"/>
      <c r="J151" s="258">
        <f>ROUND(I151*H151,2)</f>
        <v>0</v>
      </c>
      <c r="K151" s="259"/>
      <c r="L151" s="260"/>
      <c r="M151" s="261" t="s">
        <v>1</v>
      </c>
      <c r="N151" s="262" t="s">
        <v>41</v>
      </c>
      <c r="O151" s="87"/>
      <c r="P151" s="221">
        <f>O151*H151</f>
        <v>0</v>
      </c>
      <c r="Q151" s="221">
        <v>0</v>
      </c>
      <c r="R151" s="221">
        <f>Q151*H151</f>
        <v>0</v>
      </c>
      <c r="S151" s="221">
        <v>0</v>
      </c>
      <c r="T151" s="222">
        <f>S151*H151</f>
        <v>0</v>
      </c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R151" s="223" t="s">
        <v>561</v>
      </c>
      <c r="AT151" s="223" t="s">
        <v>237</v>
      </c>
      <c r="AU151" s="223" t="s">
        <v>76</v>
      </c>
      <c r="AY151" s="13" t="s">
        <v>197</v>
      </c>
      <c r="BE151" s="224">
        <f>IF(N151="základní",J151,0)</f>
        <v>0</v>
      </c>
      <c r="BF151" s="224">
        <f>IF(N151="snížená",J151,0)</f>
        <v>0</v>
      </c>
      <c r="BG151" s="224">
        <f>IF(N151="zákl. přenesená",J151,0)</f>
        <v>0</v>
      </c>
      <c r="BH151" s="224">
        <f>IF(N151="sníž. přenesená",J151,0)</f>
        <v>0</v>
      </c>
      <c r="BI151" s="224">
        <f>IF(N151="nulová",J151,0)</f>
        <v>0</v>
      </c>
      <c r="BJ151" s="13" t="s">
        <v>83</v>
      </c>
      <c r="BK151" s="224">
        <f>ROUND(I151*H151,2)</f>
        <v>0</v>
      </c>
      <c r="BL151" s="13" t="s">
        <v>561</v>
      </c>
      <c r="BM151" s="223" t="s">
        <v>647</v>
      </c>
    </row>
    <row r="152" s="2" customFormat="1">
      <c r="A152" s="34"/>
      <c r="B152" s="35"/>
      <c r="C152" s="36"/>
      <c r="D152" s="225" t="s">
        <v>199</v>
      </c>
      <c r="E152" s="36"/>
      <c r="F152" s="226" t="s">
        <v>646</v>
      </c>
      <c r="G152" s="36"/>
      <c r="H152" s="36"/>
      <c r="I152" s="150"/>
      <c r="J152" s="36"/>
      <c r="K152" s="36"/>
      <c r="L152" s="40"/>
      <c r="M152" s="227"/>
      <c r="N152" s="228"/>
      <c r="O152" s="87"/>
      <c r="P152" s="87"/>
      <c r="Q152" s="87"/>
      <c r="R152" s="87"/>
      <c r="S152" s="87"/>
      <c r="T152" s="88"/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T152" s="13" t="s">
        <v>199</v>
      </c>
      <c r="AU152" s="13" t="s">
        <v>76</v>
      </c>
    </row>
    <row r="153" s="2" customFormat="1" ht="16.5" customHeight="1">
      <c r="A153" s="34"/>
      <c r="B153" s="35"/>
      <c r="C153" s="252" t="s">
        <v>286</v>
      </c>
      <c r="D153" s="252" t="s">
        <v>237</v>
      </c>
      <c r="E153" s="253" t="s">
        <v>648</v>
      </c>
      <c r="F153" s="254" t="s">
        <v>649</v>
      </c>
      <c r="G153" s="255" t="s">
        <v>209</v>
      </c>
      <c r="H153" s="256">
        <v>2</v>
      </c>
      <c r="I153" s="257"/>
      <c r="J153" s="258">
        <f>ROUND(I153*H153,2)</f>
        <v>0</v>
      </c>
      <c r="K153" s="259"/>
      <c r="L153" s="260"/>
      <c r="M153" s="261" t="s">
        <v>1</v>
      </c>
      <c r="N153" s="262" t="s">
        <v>41</v>
      </c>
      <c r="O153" s="87"/>
      <c r="P153" s="221">
        <f>O153*H153</f>
        <v>0</v>
      </c>
      <c r="Q153" s="221">
        <v>0</v>
      </c>
      <c r="R153" s="221">
        <f>Q153*H153</f>
        <v>0</v>
      </c>
      <c r="S153" s="221">
        <v>0</v>
      </c>
      <c r="T153" s="222">
        <f>S153*H153</f>
        <v>0</v>
      </c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R153" s="223" t="s">
        <v>561</v>
      </c>
      <c r="AT153" s="223" t="s">
        <v>237</v>
      </c>
      <c r="AU153" s="223" t="s">
        <v>76</v>
      </c>
      <c r="AY153" s="13" t="s">
        <v>197</v>
      </c>
      <c r="BE153" s="224">
        <f>IF(N153="základní",J153,0)</f>
        <v>0</v>
      </c>
      <c r="BF153" s="224">
        <f>IF(N153="snížená",J153,0)</f>
        <v>0</v>
      </c>
      <c r="BG153" s="224">
        <f>IF(N153="zákl. přenesená",J153,0)</f>
        <v>0</v>
      </c>
      <c r="BH153" s="224">
        <f>IF(N153="sníž. přenesená",J153,0)</f>
        <v>0</v>
      </c>
      <c r="BI153" s="224">
        <f>IF(N153="nulová",J153,0)</f>
        <v>0</v>
      </c>
      <c r="BJ153" s="13" t="s">
        <v>83</v>
      </c>
      <c r="BK153" s="224">
        <f>ROUND(I153*H153,2)</f>
        <v>0</v>
      </c>
      <c r="BL153" s="13" t="s">
        <v>561</v>
      </c>
      <c r="BM153" s="223" t="s">
        <v>650</v>
      </c>
    </row>
    <row r="154" s="2" customFormat="1">
      <c r="A154" s="34"/>
      <c r="B154" s="35"/>
      <c r="C154" s="36"/>
      <c r="D154" s="225" t="s">
        <v>199</v>
      </c>
      <c r="E154" s="36"/>
      <c r="F154" s="226" t="s">
        <v>649</v>
      </c>
      <c r="G154" s="36"/>
      <c r="H154" s="36"/>
      <c r="I154" s="150"/>
      <c r="J154" s="36"/>
      <c r="K154" s="36"/>
      <c r="L154" s="40"/>
      <c r="M154" s="227"/>
      <c r="N154" s="228"/>
      <c r="O154" s="87"/>
      <c r="P154" s="87"/>
      <c r="Q154" s="87"/>
      <c r="R154" s="87"/>
      <c r="S154" s="87"/>
      <c r="T154" s="88"/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T154" s="13" t="s">
        <v>199</v>
      </c>
      <c r="AU154" s="13" t="s">
        <v>76</v>
      </c>
    </row>
    <row r="155" s="2" customFormat="1" ht="16.5" customHeight="1">
      <c r="A155" s="34"/>
      <c r="B155" s="35"/>
      <c r="C155" s="252" t="s">
        <v>292</v>
      </c>
      <c r="D155" s="252" t="s">
        <v>237</v>
      </c>
      <c r="E155" s="253" t="s">
        <v>651</v>
      </c>
      <c r="F155" s="254" t="s">
        <v>652</v>
      </c>
      <c r="G155" s="255" t="s">
        <v>209</v>
      </c>
      <c r="H155" s="256">
        <v>2</v>
      </c>
      <c r="I155" s="257"/>
      <c r="J155" s="258">
        <f>ROUND(I155*H155,2)</f>
        <v>0</v>
      </c>
      <c r="K155" s="259"/>
      <c r="L155" s="260"/>
      <c r="M155" s="261" t="s">
        <v>1</v>
      </c>
      <c r="N155" s="262" t="s">
        <v>41</v>
      </c>
      <c r="O155" s="87"/>
      <c r="P155" s="221">
        <f>O155*H155</f>
        <v>0</v>
      </c>
      <c r="Q155" s="221">
        <v>0</v>
      </c>
      <c r="R155" s="221">
        <f>Q155*H155</f>
        <v>0</v>
      </c>
      <c r="S155" s="221">
        <v>0</v>
      </c>
      <c r="T155" s="222">
        <f>S155*H155</f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223" t="s">
        <v>561</v>
      </c>
      <c r="AT155" s="223" t="s">
        <v>237</v>
      </c>
      <c r="AU155" s="223" t="s">
        <v>76</v>
      </c>
      <c r="AY155" s="13" t="s">
        <v>197</v>
      </c>
      <c r="BE155" s="224">
        <f>IF(N155="základní",J155,0)</f>
        <v>0</v>
      </c>
      <c r="BF155" s="224">
        <f>IF(N155="snížená",J155,0)</f>
        <v>0</v>
      </c>
      <c r="BG155" s="224">
        <f>IF(N155="zákl. přenesená",J155,0)</f>
        <v>0</v>
      </c>
      <c r="BH155" s="224">
        <f>IF(N155="sníž. přenesená",J155,0)</f>
        <v>0</v>
      </c>
      <c r="BI155" s="224">
        <f>IF(N155="nulová",J155,0)</f>
        <v>0</v>
      </c>
      <c r="BJ155" s="13" t="s">
        <v>83</v>
      </c>
      <c r="BK155" s="224">
        <f>ROUND(I155*H155,2)</f>
        <v>0</v>
      </c>
      <c r="BL155" s="13" t="s">
        <v>561</v>
      </c>
      <c r="BM155" s="223" t="s">
        <v>653</v>
      </c>
    </row>
    <row r="156" s="2" customFormat="1">
      <c r="A156" s="34"/>
      <c r="B156" s="35"/>
      <c r="C156" s="36"/>
      <c r="D156" s="225" t="s">
        <v>199</v>
      </c>
      <c r="E156" s="36"/>
      <c r="F156" s="226" t="s">
        <v>652</v>
      </c>
      <c r="G156" s="36"/>
      <c r="H156" s="36"/>
      <c r="I156" s="150"/>
      <c r="J156" s="36"/>
      <c r="K156" s="36"/>
      <c r="L156" s="40"/>
      <c r="M156" s="227"/>
      <c r="N156" s="228"/>
      <c r="O156" s="87"/>
      <c r="P156" s="87"/>
      <c r="Q156" s="87"/>
      <c r="R156" s="87"/>
      <c r="S156" s="87"/>
      <c r="T156" s="88"/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T156" s="13" t="s">
        <v>199</v>
      </c>
      <c r="AU156" s="13" t="s">
        <v>76</v>
      </c>
    </row>
    <row r="157" s="2" customFormat="1" ht="16.5" customHeight="1">
      <c r="A157" s="34"/>
      <c r="B157" s="35"/>
      <c r="C157" s="252" t="s">
        <v>297</v>
      </c>
      <c r="D157" s="252" t="s">
        <v>237</v>
      </c>
      <c r="E157" s="253" t="s">
        <v>654</v>
      </c>
      <c r="F157" s="254" t="s">
        <v>655</v>
      </c>
      <c r="G157" s="255" t="s">
        <v>209</v>
      </c>
      <c r="H157" s="256">
        <v>2</v>
      </c>
      <c r="I157" s="257"/>
      <c r="J157" s="258">
        <f>ROUND(I157*H157,2)</f>
        <v>0</v>
      </c>
      <c r="K157" s="259"/>
      <c r="L157" s="260"/>
      <c r="M157" s="261" t="s">
        <v>1</v>
      </c>
      <c r="N157" s="262" t="s">
        <v>41</v>
      </c>
      <c r="O157" s="87"/>
      <c r="P157" s="221">
        <f>O157*H157</f>
        <v>0</v>
      </c>
      <c r="Q157" s="221">
        <v>0</v>
      </c>
      <c r="R157" s="221">
        <f>Q157*H157</f>
        <v>0</v>
      </c>
      <c r="S157" s="221">
        <v>0</v>
      </c>
      <c r="T157" s="222">
        <f>S157*H157</f>
        <v>0</v>
      </c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R157" s="223" t="s">
        <v>561</v>
      </c>
      <c r="AT157" s="223" t="s">
        <v>237</v>
      </c>
      <c r="AU157" s="223" t="s">
        <v>76</v>
      </c>
      <c r="AY157" s="13" t="s">
        <v>197</v>
      </c>
      <c r="BE157" s="224">
        <f>IF(N157="základní",J157,0)</f>
        <v>0</v>
      </c>
      <c r="BF157" s="224">
        <f>IF(N157="snížená",J157,0)</f>
        <v>0</v>
      </c>
      <c r="BG157" s="224">
        <f>IF(N157="zákl. přenesená",J157,0)</f>
        <v>0</v>
      </c>
      <c r="BH157" s="224">
        <f>IF(N157="sníž. přenesená",J157,0)</f>
        <v>0</v>
      </c>
      <c r="BI157" s="224">
        <f>IF(N157="nulová",J157,0)</f>
        <v>0</v>
      </c>
      <c r="BJ157" s="13" t="s">
        <v>83</v>
      </c>
      <c r="BK157" s="224">
        <f>ROUND(I157*H157,2)</f>
        <v>0</v>
      </c>
      <c r="BL157" s="13" t="s">
        <v>561</v>
      </c>
      <c r="BM157" s="223" t="s">
        <v>656</v>
      </c>
    </row>
    <row r="158" s="2" customFormat="1">
      <c r="A158" s="34"/>
      <c r="B158" s="35"/>
      <c r="C158" s="36"/>
      <c r="D158" s="225" t="s">
        <v>199</v>
      </c>
      <c r="E158" s="36"/>
      <c r="F158" s="226" t="s">
        <v>655</v>
      </c>
      <c r="G158" s="36"/>
      <c r="H158" s="36"/>
      <c r="I158" s="150"/>
      <c r="J158" s="36"/>
      <c r="K158" s="36"/>
      <c r="L158" s="40"/>
      <c r="M158" s="227"/>
      <c r="N158" s="228"/>
      <c r="O158" s="87"/>
      <c r="P158" s="87"/>
      <c r="Q158" s="87"/>
      <c r="R158" s="87"/>
      <c r="S158" s="87"/>
      <c r="T158" s="88"/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T158" s="13" t="s">
        <v>199</v>
      </c>
      <c r="AU158" s="13" t="s">
        <v>76</v>
      </c>
    </row>
    <row r="159" s="2" customFormat="1" ht="16.5" customHeight="1">
      <c r="A159" s="34"/>
      <c r="B159" s="35"/>
      <c r="C159" s="252" t="s">
        <v>304</v>
      </c>
      <c r="D159" s="252" t="s">
        <v>237</v>
      </c>
      <c r="E159" s="253" t="s">
        <v>657</v>
      </c>
      <c r="F159" s="254" t="s">
        <v>658</v>
      </c>
      <c r="G159" s="255" t="s">
        <v>209</v>
      </c>
      <c r="H159" s="256">
        <v>4</v>
      </c>
      <c r="I159" s="257"/>
      <c r="J159" s="258">
        <f>ROUND(I159*H159,2)</f>
        <v>0</v>
      </c>
      <c r="K159" s="259"/>
      <c r="L159" s="260"/>
      <c r="M159" s="261" t="s">
        <v>1</v>
      </c>
      <c r="N159" s="262" t="s">
        <v>41</v>
      </c>
      <c r="O159" s="87"/>
      <c r="P159" s="221">
        <f>O159*H159</f>
        <v>0</v>
      </c>
      <c r="Q159" s="221">
        <v>0</v>
      </c>
      <c r="R159" s="221">
        <f>Q159*H159</f>
        <v>0</v>
      </c>
      <c r="S159" s="221">
        <v>0</v>
      </c>
      <c r="T159" s="222">
        <f>S159*H159</f>
        <v>0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223" t="s">
        <v>243</v>
      </c>
      <c r="AT159" s="223" t="s">
        <v>237</v>
      </c>
      <c r="AU159" s="223" t="s">
        <v>76</v>
      </c>
      <c r="AY159" s="13" t="s">
        <v>197</v>
      </c>
      <c r="BE159" s="224">
        <f>IF(N159="základní",J159,0)</f>
        <v>0</v>
      </c>
      <c r="BF159" s="224">
        <f>IF(N159="snížená",J159,0)</f>
        <v>0</v>
      </c>
      <c r="BG159" s="224">
        <f>IF(N159="zákl. přenesená",J159,0)</f>
        <v>0</v>
      </c>
      <c r="BH159" s="224">
        <f>IF(N159="sníž. přenesená",J159,0)</f>
        <v>0</v>
      </c>
      <c r="BI159" s="224">
        <f>IF(N159="nulová",J159,0)</f>
        <v>0</v>
      </c>
      <c r="BJ159" s="13" t="s">
        <v>83</v>
      </c>
      <c r="BK159" s="224">
        <f>ROUND(I159*H159,2)</f>
        <v>0</v>
      </c>
      <c r="BL159" s="13" t="s">
        <v>196</v>
      </c>
      <c r="BM159" s="223" t="s">
        <v>659</v>
      </c>
    </row>
    <row r="160" s="2" customFormat="1">
      <c r="A160" s="34"/>
      <c r="B160" s="35"/>
      <c r="C160" s="36"/>
      <c r="D160" s="225" t="s">
        <v>199</v>
      </c>
      <c r="E160" s="36"/>
      <c r="F160" s="226" t="s">
        <v>658</v>
      </c>
      <c r="G160" s="36"/>
      <c r="H160" s="36"/>
      <c r="I160" s="150"/>
      <c r="J160" s="36"/>
      <c r="K160" s="36"/>
      <c r="L160" s="40"/>
      <c r="M160" s="227"/>
      <c r="N160" s="228"/>
      <c r="O160" s="87"/>
      <c r="P160" s="87"/>
      <c r="Q160" s="87"/>
      <c r="R160" s="87"/>
      <c r="S160" s="87"/>
      <c r="T160" s="88"/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T160" s="13" t="s">
        <v>199</v>
      </c>
      <c r="AU160" s="13" t="s">
        <v>76</v>
      </c>
    </row>
    <row r="161" s="2" customFormat="1" ht="16.5" customHeight="1">
      <c r="A161" s="34"/>
      <c r="B161" s="35"/>
      <c r="C161" s="252" t="s">
        <v>7</v>
      </c>
      <c r="D161" s="252" t="s">
        <v>237</v>
      </c>
      <c r="E161" s="253" t="s">
        <v>660</v>
      </c>
      <c r="F161" s="254" t="s">
        <v>661</v>
      </c>
      <c r="G161" s="255" t="s">
        <v>209</v>
      </c>
      <c r="H161" s="256">
        <v>2</v>
      </c>
      <c r="I161" s="257"/>
      <c r="J161" s="258">
        <f>ROUND(I161*H161,2)</f>
        <v>0</v>
      </c>
      <c r="K161" s="259"/>
      <c r="L161" s="260"/>
      <c r="M161" s="261" t="s">
        <v>1</v>
      </c>
      <c r="N161" s="262" t="s">
        <v>41</v>
      </c>
      <c r="O161" s="87"/>
      <c r="P161" s="221">
        <f>O161*H161</f>
        <v>0</v>
      </c>
      <c r="Q161" s="221">
        <v>0</v>
      </c>
      <c r="R161" s="221">
        <f>Q161*H161</f>
        <v>0</v>
      </c>
      <c r="S161" s="221">
        <v>0</v>
      </c>
      <c r="T161" s="222">
        <f>S161*H161</f>
        <v>0</v>
      </c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R161" s="223" t="s">
        <v>243</v>
      </c>
      <c r="AT161" s="223" t="s">
        <v>237</v>
      </c>
      <c r="AU161" s="223" t="s">
        <v>76</v>
      </c>
      <c r="AY161" s="13" t="s">
        <v>197</v>
      </c>
      <c r="BE161" s="224">
        <f>IF(N161="základní",J161,0)</f>
        <v>0</v>
      </c>
      <c r="BF161" s="224">
        <f>IF(N161="snížená",J161,0)</f>
        <v>0</v>
      </c>
      <c r="BG161" s="224">
        <f>IF(N161="zákl. přenesená",J161,0)</f>
        <v>0</v>
      </c>
      <c r="BH161" s="224">
        <f>IF(N161="sníž. přenesená",J161,0)</f>
        <v>0</v>
      </c>
      <c r="BI161" s="224">
        <f>IF(N161="nulová",J161,0)</f>
        <v>0</v>
      </c>
      <c r="BJ161" s="13" t="s">
        <v>83</v>
      </c>
      <c r="BK161" s="224">
        <f>ROUND(I161*H161,2)</f>
        <v>0</v>
      </c>
      <c r="BL161" s="13" t="s">
        <v>196</v>
      </c>
      <c r="BM161" s="223" t="s">
        <v>662</v>
      </c>
    </row>
    <row r="162" s="2" customFormat="1">
      <c r="A162" s="34"/>
      <c r="B162" s="35"/>
      <c r="C162" s="36"/>
      <c r="D162" s="225" t="s">
        <v>199</v>
      </c>
      <c r="E162" s="36"/>
      <c r="F162" s="226" t="s">
        <v>661</v>
      </c>
      <c r="G162" s="36"/>
      <c r="H162" s="36"/>
      <c r="I162" s="150"/>
      <c r="J162" s="36"/>
      <c r="K162" s="36"/>
      <c r="L162" s="40"/>
      <c r="M162" s="227"/>
      <c r="N162" s="228"/>
      <c r="O162" s="87"/>
      <c r="P162" s="87"/>
      <c r="Q162" s="87"/>
      <c r="R162" s="87"/>
      <c r="S162" s="87"/>
      <c r="T162" s="88"/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T162" s="13" t="s">
        <v>199</v>
      </c>
      <c r="AU162" s="13" t="s">
        <v>76</v>
      </c>
    </row>
    <row r="163" s="2" customFormat="1" ht="16.5" customHeight="1">
      <c r="A163" s="34"/>
      <c r="B163" s="35"/>
      <c r="C163" s="252" t="s">
        <v>316</v>
      </c>
      <c r="D163" s="252" t="s">
        <v>237</v>
      </c>
      <c r="E163" s="253" t="s">
        <v>663</v>
      </c>
      <c r="F163" s="254" t="s">
        <v>664</v>
      </c>
      <c r="G163" s="255" t="s">
        <v>209</v>
      </c>
      <c r="H163" s="256">
        <v>2</v>
      </c>
      <c r="I163" s="257"/>
      <c r="J163" s="258">
        <f>ROUND(I163*H163,2)</f>
        <v>0</v>
      </c>
      <c r="K163" s="259"/>
      <c r="L163" s="260"/>
      <c r="M163" s="261" t="s">
        <v>1</v>
      </c>
      <c r="N163" s="262" t="s">
        <v>41</v>
      </c>
      <c r="O163" s="87"/>
      <c r="P163" s="221">
        <f>O163*H163</f>
        <v>0</v>
      </c>
      <c r="Q163" s="221">
        <v>0</v>
      </c>
      <c r="R163" s="221">
        <f>Q163*H163</f>
        <v>0</v>
      </c>
      <c r="S163" s="221">
        <v>0</v>
      </c>
      <c r="T163" s="222">
        <f>S163*H163</f>
        <v>0</v>
      </c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R163" s="223" t="s">
        <v>243</v>
      </c>
      <c r="AT163" s="223" t="s">
        <v>237</v>
      </c>
      <c r="AU163" s="223" t="s">
        <v>76</v>
      </c>
      <c r="AY163" s="13" t="s">
        <v>197</v>
      </c>
      <c r="BE163" s="224">
        <f>IF(N163="základní",J163,0)</f>
        <v>0</v>
      </c>
      <c r="BF163" s="224">
        <f>IF(N163="snížená",J163,0)</f>
        <v>0</v>
      </c>
      <c r="BG163" s="224">
        <f>IF(N163="zákl. přenesená",J163,0)</f>
        <v>0</v>
      </c>
      <c r="BH163" s="224">
        <f>IF(N163="sníž. přenesená",J163,0)</f>
        <v>0</v>
      </c>
      <c r="BI163" s="224">
        <f>IF(N163="nulová",J163,0)</f>
        <v>0</v>
      </c>
      <c r="BJ163" s="13" t="s">
        <v>83</v>
      </c>
      <c r="BK163" s="224">
        <f>ROUND(I163*H163,2)</f>
        <v>0</v>
      </c>
      <c r="BL163" s="13" t="s">
        <v>196</v>
      </c>
      <c r="BM163" s="223" t="s">
        <v>665</v>
      </c>
    </row>
    <row r="164" s="2" customFormat="1">
      <c r="A164" s="34"/>
      <c r="B164" s="35"/>
      <c r="C164" s="36"/>
      <c r="D164" s="225" t="s">
        <v>199</v>
      </c>
      <c r="E164" s="36"/>
      <c r="F164" s="226" t="s">
        <v>664</v>
      </c>
      <c r="G164" s="36"/>
      <c r="H164" s="36"/>
      <c r="I164" s="150"/>
      <c r="J164" s="36"/>
      <c r="K164" s="36"/>
      <c r="L164" s="40"/>
      <c r="M164" s="227"/>
      <c r="N164" s="228"/>
      <c r="O164" s="87"/>
      <c r="P164" s="87"/>
      <c r="Q164" s="87"/>
      <c r="R164" s="87"/>
      <c r="S164" s="87"/>
      <c r="T164" s="88"/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T164" s="13" t="s">
        <v>199</v>
      </c>
      <c r="AU164" s="13" t="s">
        <v>76</v>
      </c>
    </row>
    <row r="165" s="2" customFormat="1" ht="16.5" customHeight="1">
      <c r="A165" s="34"/>
      <c r="B165" s="35"/>
      <c r="C165" s="252" t="s">
        <v>323</v>
      </c>
      <c r="D165" s="252" t="s">
        <v>237</v>
      </c>
      <c r="E165" s="253" t="s">
        <v>666</v>
      </c>
      <c r="F165" s="254" t="s">
        <v>667</v>
      </c>
      <c r="G165" s="255" t="s">
        <v>209</v>
      </c>
      <c r="H165" s="256">
        <v>2</v>
      </c>
      <c r="I165" s="257"/>
      <c r="J165" s="258">
        <f>ROUND(I165*H165,2)</f>
        <v>0</v>
      </c>
      <c r="K165" s="259"/>
      <c r="L165" s="260"/>
      <c r="M165" s="261" t="s">
        <v>1</v>
      </c>
      <c r="N165" s="262" t="s">
        <v>41</v>
      </c>
      <c r="O165" s="87"/>
      <c r="P165" s="221">
        <f>O165*H165</f>
        <v>0</v>
      </c>
      <c r="Q165" s="221">
        <v>0</v>
      </c>
      <c r="R165" s="221">
        <f>Q165*H165</f>
        <v>0</v>
      </c>
      <c r="S165" s="221">
        <v>0</v>
      </c>
      <c r="T165" s="222">
        <f>S165*H165</f>
        <v>0</v>
      </c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R165" s="223" t="s">
        <v>243</v>
      </c>
      <c r="AT165" s="223" t="s">
        <v>237</v>
      </c>
      <c r="AU165" s="223" t="s">
        <v>76</v>
      </c>
      <c r="AY165" s="13" t="s">
        <v>197</v>
      </c>
      <c r="BE165" s="224">
        <f>IF(N165="základní",J165,0)</f>
        <v>0</v>
      </c>
      <c r="BF165" s="224">
        <f>IF(N165="snížená",J165,0)</f>
        <v>0</v>
      </c>
      <c r="BG165" s="224">
        <f>IF(N165="zákl. přenesená",J165,0)</f>
        <v>0</v>
      </c>
      <c r="BH165" s="224">
        <f>IF(N165="sníž. přenesená",J165,0)</f>
        <v>0</v>
      </c>
      <c r="BI165" s="224">
        <f>IF(N165="nulová",J165,0)</f>
        <v>0</v>
      </c>
      <c r="BJ165" s="13" t="s">
        <v>83</v>
      </c>
      <c r="BK165" s="224">
        <f>ROUND(I165*H165,2)</f>
        <v>0</v>
      </c>
      <c r="BL165" s="13" t="s">
        <v>196</v>
      </c>
      <c r="BM165" s="223" t="s">
        <v>668</v>
      </c>
    </row>
    <row r="166" s="2" customFormat="1">
      <c r="A166" s="34"/>
      <c r="B166" s="35"/>
      <c r="C166" s="36"/>
      <c r="D166" s="225" t="s">
        <v>199</v>
      </c>
      <c r="E166" s="36"/>
      <c r="F166" s="226" t="s">
        <v>667</v>
      </c>
      <c r="G166" s="36"/>
      <c r="H166" s="36"/>
      <c r="I166" s="150"/>
      <c r="J166" s="36"/>
      <c r="K166" s="36"/>
      <c r="L166" s="40"/>
      <c r="M166" s="227"/>
      <c r="N166" s="228"/>
      <c r="O166" s="87"/>
      <c r="P166" s="87"/>
      <c r="Q166" s="87"/>
      <c r="R166" s="87"/>
      <c r="S166" s="87"/>
      <c r="T166" s="88"/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T166" s="13" t="s">
        <v>199</v>
      </c>
      <c r="AU166" s="13" t="s">
        <v>76</v>
      </c>
    </row>
    <row r="167" s="2" customFormat="1" ht="16.5" customHeight="1">
      <c r="A167" s="34"/>
      <c r="B167" s="35"/>
      <c r="C167" s="252" t="s">
        <v>330</v>
      </c>
      <c r="D167" s="252" t="s">
        <v>237</v>
      </c>
      <c r="E167" s="253" t="s">
        <v>669</v>
      </c>
      <c r="F167" s="254" t="s">
        <v>670</v>
      </c>
      <c r="G167" s="255" t="s">
        <v>209</v>
      </c>
      <c r="H167" s="256">
        <v>2</v>
      </c>
      <c r="I167" s="257"/>
      <c r="J167" s="258">
        <f>ROUND(I167*H167,2)</f>
        <v>0</v>
      </c>
      <c r="K167" s="259"/>
      <c r="L167" s="260"/>
      <c r="M167" s="261" t="s">
        <v>1</v>
      </c>
      <c r="N167" s="262" t="s">
        <v>41</v>
      </c>
      <c r="O167" s="87"/>
      <c r="P167" s="221">
        <f>O167*H167</f>
        <v>0</v>
      </c>
      <c r="Q167" s="221">
        <v>0</v>
      </c>
      <c r="R167" s="221">
        <f>Q167*H167</f>
        <v>0</v>
      </c>
      <c r="S167" s="221">
        <v>0</v>
      </c>
      <c r="T167" s="222">
        <f>S167*H167</f>
        <v>0</v>
      </c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R167" s="223" t="s">
        <v>243</v>
      </c>
      <c r="AT167" s="223" t="s">
        <v>237</v>
      </c>
      <c r="AU167" s="223" t="s">
        <v>76</v>
      </c>
      <c r="AY167" s="13" t="s">
        <v>197</v>
      </c>
      <c r="BE167" s="224">
        <f>IF(N167="základní",J167,0)</f>
        <v>0</v>
      </c>
      <c r="BF167" s="224">
        <f>IF(N167="snížená",J167,0)</f>
        <v>0</v>
      </c>
      <c r="BG167" s="224">
        <f>IF(N167="zákl. přenesená",J167,0)</f>
        <v>0</v>
      </c>
      <c r="BH167" s="224">
        <f>IF(N167="sníž. přenesená",J167,0)</f>
        <v>0</v>
      </c>
      <c r="BI167" s="224">
        <f>IF(N167="nulová",J167,0)</f>
        <v>0</v>
      </c>
      <c r="BJ167" s="13" t="s">
        <v>83</v>
      </c>
      <c r="BK167" s="224">
        <f>ROUND(I167*H167,2)</f>
        <v>0</v>
      </c>
      <c r="BL167" s="13" t="s">
        <v>196</v>
      </c>
      <c r="BM167" s="223" t="s">
        <v>671</v>
      </c>
    </row>
    <row r="168" s="2" customFormat="1">
      <c r="A168" s="34"/>
      <c r="B168" s="35"/>
      <c r="C168" s="36"/>
      <c r="D168" s="225" t="s">
        <v>199</v>
      </c>
      <c r="E168" s="36"/>
      <c r="F168" s="226" t="s">
        <v>670</v>
      </c>
      <c r="G168" s="36"/>
      <c r="H168" s="36"/>
      <c r="I168" s="150"/>
      <c r="J168" s="36"/>
      <c r="K168" s="36"/>
      <c r="L168" s="40"/>
      <c r="M168" s="227"/>
      <c r="N168" s="228"/>
      <c r="O168" s="87"/>
      <c r="P168" s="87"/>
      <c r="Q168" s="87"/>
      <c r="R168" s="87"/>
      <c r="S168" s="87"/>
      <c r="T168" s="88"/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T168" s="13" t="s">
        <v>199</v>
      </c>
      <c r="AU168" s="13" t="s">
        <v>76</v>
      </c>
    </row>
    <row r="169" s="2" customFormat="1" ht="16.5" customHeight="1">
      <c r="A169" s="34"/>
      <c r="B169" s="35"/>
      <c r="C169" s="252" t="s">
        <v>335</v>
      </c>
      <c r="D169" s="252" t="s">
        <v>237</v>
      </c>
      <c r="E169" s="253" t="s">
        <v>672</v>
      </c>
      <c r="F169" s="254" t="s">
        <v>673</v>
      </c>
      <c r="G169" s="255" t="s">
        <v>209</v>
      </c>
      <c r="H169" s="256">
        <v>2</v>
      </c>
      <c r="I169" s="257"/>
      <c r="J169" s="258">
        <f>ROUND(I169*H169,2)</f>
        <v>0</v>
      </c>
      <c r="K169" s="259"/>
      <c r="L169" s="260"/>
      <c r="M169" s="261" t="s">
        <v>1</v>
      </c>
      <c r="N169" s="262" t="s">
        <v>41</v>
      </c>
      <c r="O169" s="87"/>
      <c r="P169" s="221">
        <f>O169*H169</f>
        <v>0</v>
      </c>
      <c r="Q169" s="221">
        <v>0</v>
      </c>
      <c r="R169" s="221">
        <f>Q169*H169</f>
        <v>0</v>
      </c>
      <c r="S169" s="221">
        <v>0</v>
      </c>
      <c r="T169" s="222">
        <f>S169*H169</f>
        <v>0</v>
      </c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R169" s="223" t="s">
        <v>243</v>
      </c>
      <c r="AT169" s="223" t="s">
        <v>237</v>
      </c>
      <c r="AU169" s="223" t="s">
        <v>76</v>
      </c>
      <c r="AY169" s="13" t="s">
        <v>197</v>
      </c>
      <c r="BE169" s="224">
        <f>IF(N169="základní",J169,0)</f>
        <v>0</v>
      </c>
      <c r="BF169" s="224">
        <f>IF(N169="snížená",J169,0)</f>
        <v>0</v>
      </c>
      <c r="BG169" s="224">
        <f>IF(N169="zákl. přenesená",J169,0)</f>
        <v>0</v>
      </c>
      <c r="BH169" s="224">
        <f>IF(N169="sníž. přenesená",J169,0)</f>
        <v>0</v>
      </c>
      <c r="BI169" s="224">
        <f>IF(N169="nulová",J169,0)</f>
        <v>0</v>
      </c>
      <c r="BJ169" s="13" t="s">
        <v>83</v>
      </c>
      <c r="BK169" s="224">
        <f>ROUND(I169*H169,2)</f>
        <v>0</v>
      </c>
      <c r="BL169" s="13" t="s">
        <v>196</v>
      </c>
      <c r="BM169" s="223" t="s">
        <v>674</v>
      </c>
    </row>
    <row r="170" s="2" customFormat="1">
      <c r="A170" s="34"/>
      <c r="B170" s="35"/>
      <c r="C170" s="36"/>
      <c r="D170" s="225" t="s">
        <v>199</v>
      </c>
      <c r="E170" s="36"/>
      <c r="F170" s="226" t="s">
        <v>673</v>
      </c>
      <c r="G170" s="36"/>
      <c r="H170" s="36"/>
      <c r="I170" s="150"/>
      <c r="J170" s="36"/>
      <c r="K170" s="36"/>
      <c r="L170" s="40"/>
      <c r="M170" s="227"/>
      <c r="N170" s="228"/>
      <c r="O170" s="87"/>
      <c r="P170" s="87"/>
      <c r="Q170" s="87"/>
      <c r="R170" s="87"/>
      <c r="S170" s="87"/>
      <c r="T170" s="88"/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T170" s="13" t="s">
        <v>199</v>
      </c>
      <c r="AU170" s="13" t="s">
        <v>76</v>
      </c>
    </row>
    <row r="171" s="2" customFormat="1" ht="16.5" customHeight="1">
      <c r="A171" s="34"/>
      <c r="B171" s="35"/>
      <c r="C171" s="252" t="s">
        <v>342</v>
      </c>
      <c r="D171" s="252" t="s">
        <v>237</v>
      </c>
      <c r="E171" s="253" t="s">
        <v>675</v>
      </c>
      <c r="F171" s="254" t="s">
        <v>676</v>
      </c>
      <c r="G171" s="255" t="s">
        <v>209</v>
      </c>
      <c r="H171" s="256">
        <v>4</v>
      </c>
      <c r="I171" s="257"/>
      <c r="J171" s="258">
        <f>ROUND(I171*H171,2)</f>
        <v>0</v>
      </c>
      <c r="K171" s="259"/>
      <c r="L171" s="260"/>
      <c r="M171" s="261" t="s">
        <v>1</v>
      </c>
      <c r="N171" s="262" t="s">
        <v>41</v>
      </c>
      <c r="O171" s="87"/>
      <c r="P171" s="221">
        <f>O171*H171</f>
        <v>0</v>
      </c>
      <c r="Q171" s="221">
        <v>0</v>
      </c>
      <c r="R171" s="221">
        <f>Q171*H171</f>
        <v>0</v>
      </c>
      <c r="S171" s="221">
        <v>0</v>
      </c>
      <c r="T171" s="222">
        <f>S171*H171</f>
        <v>0</v>
      </c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R171" s="223" t="s">
        <v>243</v>
      </c>
      <c r="AT171" s="223" t="s">
        <v>237</v>
      </c>
      <c r="AU171" s="223" t="s">
        <v>76</v>
      </c>
      <c r="AY171" s="13" t="s">
        <v>197</v>
      </c>
      <c r="BE171" s="224">
        <f>IF(N171="základní",J171,0)</f>
        <v>0</v>
      </c>
      <c r="BF171" s="224">
        <f>IF(N171="snížená",J171,0)</f>
        <v>0</v>
      </c>
      <c r="BG171" s="224">
        <f>IF(N171="zákl. přenesená",J171,0)</f>
        <v>0</v>
      </c>
      <c r="BH171" s="224">
        <f>IF(N171="sníž. přenesená",J171,0)</f>
        <v>0</v>
      </c>
      <c r="BI171" s="224">
        <f>IF(N171="nulová",J171,0)</f>
        <v>0</v>
      </c>
      <c r="BJ171" s="13" t="s">
        <v>83</v>
      </c>
      <c r="BK171" s="224">
        <f>ROUND(I171*H171,2)</f>
        <v>0</v>
      </c>
      <c r="BL171" s="13" t="s">
        <v>196</v>
      </c>
      <c r="BM171" s="223" t="s">
        <v>677</v>
      </c>
    </row>
    <row r="172" s="2" customFormat="1">
      <c r="A172" s="34"/>
      <c r="B172" s="35"/>
      <c r="C172" s="36"/>
      <c r="D172" s="225" t="s">
        <v>199</v>
      </c>
      <c r="E172" s="36"/>
      <c r="F172" s="226" t="s">
        <v>676</v>
      </c>
      <c r="G172" s="36"/>
      <c r="H172" s="36"/>
      <c r="I172" s="150"/>
      <c r="J172" s="36"/>
      <c r="K172" s="36"/>
      <c r="L172" s="40"/>
      <c r="M172" s="227"/>
      <c r="N172" s="228"/>
      <c r="O172" s="87"/>
      <c r="P172" s="87"/>
      <c r="Q172" s="87"/>
      <c r="R172" s="87"/>
      <c r="S172" s="87"/>
      <c r="T172" s="88"/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T172" s="13" t="s">
        <v>199</v>
      </c>
      <c r="AU172" s="13" t="s">
        <v>76</v>
      </c>
    </row>
    <row r="173" s="2" customFormat="1" ht="16.5" customHeight="1">
      <c r="A173" s="34"/>
      <c r="B173" s="35"/>
      <c r="C173" s="252" t="s">
        <v>348</v>
      </c>
      <c r="D173" s="252" t="s">
        <v>237</v>
      </c>
      <c r="E173" s="253" t="s">
        <v>678</v>
      </c>
      <c r="F173" s="254" t="s">
        <v>679</v>
      </c>
      <c r="G173" s="255" t="s">
        <v>209</v>
      </c>
      <c r="H173" s="256">
        <v>2</v>
      </c>
      <c r="I173" s="257"/>
      <c r="J173" s="258">
        <f>ROUND(I173*H173,2)</f>
        <v>0</v>
      </c>
      <c r="K173" s="259"/>
      <c r="L173" s="260"/>
      <c r="M173" s="261" t="s">
        <v>1</v>
      </c>
      <c r="N173" s="262" t="s">
        <v>41</v>
      </c>
      <c r="O173" s="87"/>
      <c r="P173" s="221">
        <f>O173*H173</f>
        <v>0</v>
      </c>
      <c r="Q173" s="221">
        <v>0</v>
      </c>
      <c r="R173" s="221">
        <f>Q173*H173</f>
        <v>0</v>
      </c>
      <c r="S173" s="221">
        <v>0</v>
      </c>
      <c r="T173" s="222">
        <f>S173*H173</f>
        <v>0</v>
      </c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R173" s="223" t="s">
        <v>243</v>
      </c>
      <c r="AT173" s="223" t="s">
        <v>237</v>
      </c>
      <c r="AU173" s="223" t="s">
        <v>76</v>
      </c>
      <c r="AY173" s="13" t="s">
        <v>197</v>
      </c>
      <c r="BE173" s="224">
        <f>IF(N173="základní",J173,0)</f>
        <v>0</v>
      </c>
      <c r="BF173" s="224">
        <f>IF(N173="snížená",J173,0)</f>
        <v>0</v>
      </c>
      <c r="BG173" s="224">
        <f>IF(N173="zákl. přenesená",J173,0)</f>
        <v>0</v>
      </c>
      <c r="BH173" s="224">
        <f>IF(N173="sníž. přenesená",J173,0)</f>
        <v>0</v>
      </c>
      <c r="BI173" s="224">
        <f>IF(N173="nulová",J173,0)</f>
        <v>0</v>
      </c>
      <c r="BJ173" s="13" t="s">
        <v>83</v>
      </c>
      <c r="BK173" s="224">
        <f>ROUND(I173*H173,2)</f>
        <v>0</v>
      </c>
      <c r="BL173" s="13" t="s">
        <v>196</v>
      </c>
      <c r="BM173" s="223" t="s">
        <v>680</v>
      </c>
    </row>
    <row r="174" s="2" customFormat="1">
      <c r="A174" s="34"/>
      <c r="B174" s="35"/>
      <c r="C174" s="36"/>
      <c r="D174" s="225" t="s">
        <v>199</v>
      </c>
      <c r="E174" s="36"/>
      <c r="F174" s="226" t="s">
        <v>679</v>
      </c>
      <c r="G174" s="36"/>
      <c r="H174" s="36"/>
      <c r="I174" s="150"/>
      <c r="J174" s="36"/>
      <c r="K174" s="36"/>
      <c r="L174" s="40"/>
      <c r="M174" s="227"/>
      <c r="N174" s="228"/>
      <c r="O174" s="87"/>
      <c r="P174" s="87"/>
      <c r="Q174" s="87"/>
      <c r="R174" s="87"/>
      <c r="S174" s="87"/>
      <c r="T174" s="88"/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T174" s="13" t="s">
        <v>199</v>
      </c>
      <c r="AU174" s="13" t="s">
        <v>76</v>
      </c>
    </row>
    <row r="175" s="2" customFormat="1" ht="21.75" customHeight="1">
      <c r="A175" s="34"/>
      <c r="B175" s="35"/>
      <c r="C175" s="252" t="s">
        <v>353</v>
      </c>
      <c r="D175" s="252" t="s">
        <v>237</v>
      </c>
      <c r="E175" s="253" t="s">
        <v>681</v>
      </c>
      <c r="F175" s="254" t="s">
        <v>682</v>
      </c>
      <c r="G175" s="255" t="s">
        <v>209</v>
      </c>
      <c r="H175" s="256">
        <v>2</v>
      </c>
      <c r="I175" s="257"/>
      <c r="J175" s="258">
        <f>ROUND(I175*H175,2)</f>
        <v>0</v>
      </c>
      <c r="K175" s="259"/>
      <c r="L175" s="260"/>
      <c r="M175" s="261" t="s">
        <v>1</v>
      </c>
      <c r="N175" s="262" t="s">
        <v>41</v>
      </c>
      <c r="O175" s="87"/>
      <c r="P175" s="221">
        <f>O175*H175</f>
        <v>0</v>
      </c>
      <c r="Q175" s="221">
        <v>0</v>
      </c>
      <c r="R175" s="221">
        <f>Q175*H175</f>
        <v>0</v>
      </c>
      <c r="S175" s="221">
        <v>0</v>
      </c>
      <c r="T175" s="222">
        <f>S175*H175</f>
        <v>0</v>
      </c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R175" s="223" t="s">
        <v>561</v>
      </c>
      <c r="AT175" s="223" t="s">
        <v>237</v>
      </c>
      <c r="AU175" s="223" t="s">
        <v>76</v>
      </c>
      <c r="AY175" s="13" t="s">
        <v>197</v>
      </c>
      <c r="BE175" s="224">
        <f>IF(N175="základní",J175,0)</f>
        <v>0</v>
      </c>
      <c r="BF175" s="224">
        <f>IF(N175="snížená",J175,0)</f>
        <v>0</v>
      </c>
      <c r="BG175" s="224">
        <f>IF(N175="zákl. přenesená",J175,0)</f>
        <v>0</v>
      </c>
      <c r="BH175" s="224">
        <f>IF(N175="sníž. přenesená",J175,0)</f>
        <v>0</v>
      </c>
      <c r="BI175" s="224">
        <f>IF(N175="nulová",J175,0)</f>
        <v>0</v>
      </c>
      <c r="BJ175" s="13" t="s">
        <v>83</v>
      </c>
      <c r="BK175" s="224">
        <f>ROUND(I175*H175,2)</f>
        <v>0</v>
      </c>
      <c r="BL175" s="13" t="s">
        <v>561</v>
      </c>
      <c r="BM175" s="223" t="s">
        <v>683</v>
      </c>
    </row>
    <row r="176" s="2" customFormat="1">
      <c r="A176" s="34"/>
      <c r="B176" s="35"/>
      <c r="C176" s="36"/>
      <c r="D176" s="225" t="s">
        <v>199</v>
      </c>
      <c r="E176" s="36"/>
      <c r="F176" s="226" t="s">
        <v>682</v>
      </c>
      <c r="G176" s="36"/>
      <c r="H176" s="36"/>
      <c r="I176" s="150"/>
      <c r="J176" s="36"/>
      <c r="K176" s="36"/>
      <c r="L176" s="40"/>
      <c r="M176" s="227"/>
      <c r="N176" s="228"/>
      <c r="O176" s="87"/>
      <c r="P176" s="87"/>
      <c r="Q176" s="87"/>
      <c r="R176" s="87"/>
      <c r="S176" s="87"/>
      <c r="T176" s="88"/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T176" s="13" t="s">
        <v>199</v>
      </c>
      <c r="AU176" s="13" t="s">
        <v>76</v>
      </c>
    </row>
    <row r="177" s="2" customFormat="1" ht="16.5" customHeight="1">
      <c r="A177" s="34"/>
      <c r="B177" s="35"/>
      <c r="C177" s="252" t="s">
        <v>358</v>
      </c>
      <c r="D177" s="252" t="s">
        <v>237</v>
      </c>
      <c r="E177" s="253" t="s">
        <v>684</v>
      </c>
      <c r="F177" s="254" t="s">
        <v>685</v>
      </c>
      <c r="G177" s="255" t="s">
        <v>686</v>
      </c>
      <c r="H177" s="256">
        <v>2</v>
      </c>
      <c r="I177" s="257"/>
      <c r="J177" s="258">
        <f>ROUND(I177*H177,2)</f>
        <v>0</v>
      </c>
      <c r="K177" s="259"/>
      <c r="L177" s="260"/>
      <c r="M177" s="261" t="s">
        <v>1</v>
      </c>
      <c r="N177" s="262" t="s">
        <v>41</v>
      </c>
      <c r="O177" s="87"/>
      <c r="P177" s="221">
        <f>O177*H177</f>
        <v>0</v>
      </c>
      <c r="Q177" s="221">
        <v>0</v>
      </c>
      <c r="R177" s="221">
        <f>Q177*H177</f>
        <v>0</v>
      </c>
      <c r="S177" s="221">
        <v>0</v>
      </c>
      <c r="T177" s="222">
        <f>S177*H177</f>
        <v>0</v>
      </c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R177" s="223" t="s">
        <v>561</v>
      </c>
      <c r="AT177" s="223" t="s">
        <v>237</v>
      </c>
      <c r="AU177" s="223" t="s">
        <v>76</v>
      </c>
      <c r="AY177" s="13" t="s">
        <v>197</v>
      </c>
      <c r="BE177" s="224">
        <f>IF(N177="základní",J177,0)</f>
        <v>0</v>
      </c>
      <c r="BF177" s="224">
        <f>IF(N177="snížená",J177,0)</f>
        <v>0</v>
      </c>
      <c r="BG177" s="224">
        <f>IF(N177="zákl. přenesená",J177,0)</f>
        <v>0</v>
      </c>
      <c r="BH177" s="224">
        <f>IF(N177="sníž. přenesená",J177,0)</f>
        <v>0</v>
      </c>
      <c r="BI177" s="224">
        <f>IF(N177="nulová",J177,0)</f>
        <v>0</v>
      </c>
      <c r="BJ177" s="13" t="s">
        <v>83</v>
      </c>
      <c r="BK177" s="224">
        <f>ROUND(I177*H177,2)</f>
        <v>0</v>
      </c>
      <c r="BL177" s="13" t="s">
        <v>561</v>
      </c>
      <c r="BM177" s="223" t="s">
        <v>687</v>
      </c>
    </row>
    <row r="178" s="2" customFormat="1">
      <c r="A178" s="34"/>
      <c r="B178" s="35"/>
      <c r="C178" s="36"/>
      <c r="D178" s="225" t="s">
        <v>199</v>
      </c>
      <c r="E178" s="36"/>
      <c r="F178" s="226" t="s">
        <v>685</v>
      </c>
      <c r="G178" s="36"/>
      <c r="H178" s="36"/>
      <c r="I178" s="150"/>
      <c r="J178" s="36"/>
      <c r="K178" s="36"/>
      <c r="L178" s="40"/>
      <c r="M178" s="227"/>
      <c r="N178" s="228"/>
      <c r="O178" s="87"/>
      <c r="P178" s="87"/>
      <c r="Q178" s="87"/>
      <c r="R178" s="87"/>
      <c r="S178" s="87"/>
      <c r="T178" s="88"/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T178" s="13" t="s">
        <v>199</v>
      </c>
      <c r="AU178" s="13" t="s">
        <v>76</v>
      </c>
    </row>
    <row r="179" s="2" customFormat="1" ht="16.5" customHeight="1">
      <c r="A179" s="34"/>
      <c r="B179" s="35"/>
      <c r="C179" s="252" t="s">
        <v>364</v>
      </c>
      <c r="D179" s="252" t="s">
        <v>237</v>
      </c>
      <c r="E179" s="253" t="s">
        <v>688</v>
      </c>
      <c r="F179" s="254" t="s">
        <v>689</v>
      </c>
      <c r="G179" s="255" t="s">
        <v>686</v>
      </c>
      <c r="H179" s="256">
        <v>4</v>
      </c>
      <c r="I179" s="257"/>
      <c r="J179" s="258">
        <f>ROUND(I179*H179,2)</f>
        <v>0</v>
      </c>
      <c r="K179" s="259"/>
      <c r="L179" s="260"/>
      <c r="M179" s="261" t="s">
        <v>1</v>
      </c>
      <c r="N179" s="262" t="s">
        <v>41</v>
      </c>
      <c r="O179" s="87"/>
      <c r="P179" s="221">
        <f>O179*H179</f>
        <v>0</v>
      </c>
      <c r="Q179" s="221">
        <v>0</v>
      </c>
      <c r="R179" s="221">
        <f>Q179*H179</f>
        <v>0</v>
      </c>
      <c r="S179" s="221">
        <v>0</v>
      </c>
      <c r="T179" s="222">
        <f>S179*H179</f>
        <v>0</v>
      </c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R179" s="223" t="s">
        <v>561</v>
      </c>
      <c r="AT179" s="223" t="s">
        <v>237</v>
      </c>
      <c r="AU179" s="223" t="s">
        <v>76</v>
      </c>
      <c r="AY179" s="13" t="s">
        <v>197</v>
      </c>
      <c r="BE179" s="224">
        <f>IF(N179="základní",J179,0)</f>
        <v>0</v>
      </c>
      <c r="BF179" s="224">
        <f>IF(N179="snížená",J179,0)</f>
        <v>0</v>
      </c>
      <c r="BG179" s="224">
        <f>IF(N179="zákl. přenesená",J179,0)</f>
        <v>0</v>
      </c>
      <c r="BH179" s="224">
        <f>IF(N179="sníž. přenesená",J179,0)</f>
        <v>0</v>
      </c>
      <c r="BI179" s="224">
        <f>IF(N179="nulová",J179,0)</f>
        <v>0</v>
      </c>
      <c r="BJ179" s="13" t="s">
        <v>83</v>
      </c>
      <c r="BK179" s="224">
        <f>ROUND(I179*H179,2)</f>
        <v>0</v>
      </c>
      <c r="BL179" s="13" t="s">
        <v>561</v>
      </c>
      <c r="BM179" s="223" t="s">
        <v>690</v>
      </c>
    </row>
    <row r="180" s="2" customFormat="1">
      <c r="A180" s="34"/>
      <c r="B180" s="35"/>
      <c r="C180" s="36"/>
      <c r="D180" s="225" t="s">
        <v>199</v>
      </c>
      <c r="E180" s="36"/>
      <c r="F180" s="226" t="s">
        <v>689</v>
      </c>
      <c r="G180" s="36"/>
      <c r="H180" s="36"/>
      <c r="I180" s="150"/>
      <c r="J180" s="36"/>
      <c r="K180" s="36"/>
      <c r="L180" s="40"/>
      <c r="M180" s="227"/>
      <c r="N180" s="228"/>
      <c r="O180" s="87"/>
      <c r="P180" s="87"/>
      <c r="Q180" s="87"/>
      <c r="R180" s="87"/>
      <c r="S180" s="87"/>
      <c r="T180" s="88"/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T180" s="13" t="s">
        <v>199</v>
      </c>
      <c r="AU180" s="13" t="s">
        <v>76</v>
      </c>
    </row>
    <row r="181" s="2" customFormat="1" ht="16.5" customHeight="1">
      <c r="A181" s="34"/>
      <c r="B181" s="35"/>
      <c r="C181" s="252" t="s">
        <v>369</v>
      </c>
      <c r="D181" s="252" t="s">
        <v>237</v>
      </c>
      <c r="E181" s="253" t="s">
        <v>691</v>
      </c>
      <c r="F181" s="254" t="s">
        <v>692</v>
      </c>
      <c r="G181" s="255" t="s">
        <v>686</v>
      </c>
      <c r="H181" s="256">
        <v>8</v>
      </c>
      <c r="I181" s="257"/>
      <c r="J181" s="258">
        <f>ROUND(I181*H181,2)</f>
        <v>0</v>
      </c>
      <c r="K181" s="259"/>
      <c r="L181" s="260"/>
      <c r="M181" s="261" t="s">
        <v>1</v>
      </c>
      <c r="N181" s="262" t="s">
        <v>41</v>
      </c>
      <c r="O181" s="87"/>
      <c r="P181" s="221">
        <f>O181*H181</f>
        <v>0</v>
      </c>
      <c r="Q181" s="221">
        <v>0</v>
      </c>
      <c r="R181" s="221">
        <f>Q181*H181</f>
        <v>0</v>
      </c>
      <c r="S181" s="221">
        <v>0</v>
      </c>
      <c r="T181" s="222">
        <f>S181*H181</f>
        <v>0</v>
      </c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R181" s="223" t="s">
        <v>561</v>
      </c>
      <c r="AT181" s="223" t="s">
        <v>237</v>
      </c>
      <c r="AU181" s="223" t="s">
        <v>76</v>
      </c>
      <c r="AY181" s="13" t="s">
        <v>197</v>
      </c>
      <c r="BE181" s="224">
        <f>IF(N181="základní",J181,0)</f>
        <v>0</v>
      </c>
      <c r="BF181" s="224">
        <f>IF(N181="snížená",J181,0)</f>
        <v>0</v>
      </c>
      <c r="BG181" s="224">
        <f>IF(N181="zákl. přenesená",J181,0)</f>
        <v>0</v>
      </c>
      <c r="BH181" s="224">
        <f>IF(N181="sníž. přenesená",J181,0)</f>
        <v>0</v>
      </c>
      <c r="BI181" s="224">
        <f>IF(N181="nulová",J181,0)</f>
        <v>0</v>
      </c>
      <c r="BJ181" s="13" t="s">
        <v>83</v>
      </c>
      <c r="BK181" s="224">
        <f>ROUND(I181*H181,2)</f>
        <v>0</v>
      </c>
      <c r="BL181" s="13" t="s">
        <v>561</v>
      </c>
      <c r="BM181" s="223" t="s">
        <v>693</v>
      </c>
    </row>
    <row r="182" s="2" customFormat="1">
      <c r="A182" s="34"/>
      <c r="B182" s="35"/>
      <c r="C182" s="36"/>
      <c r="D182" s="225" t="s">
        <v>199</v>
      </c>
      <c r="E182" s="36"/>
      <c r="F182" s="226" t="s">
        <v>692</v>
      </c>
      <c r="G182" s="36"/>
      <c r="H182" s="36"/>
      <c r="I182" s="150"/>
      <c r="J182" s="36"/>
      <c r="K182" s="36"/>
      <c r="L182" s="40"/>
      <c r="M182" s="227"/>
      <c r="N182" s="228"/>
      <c r="O182" s="87"/>
      <c r="P182" s="87"/>
      <c r="Q182" s="87"/>
      <c r="R182" s="87"/>
      <c r="S182" s="87"/>
      <c r="T182" s="88"/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T182" s="13" t="s">
        <v>199</v>
      </c>
      <c r="AU182" s="13" t="s">
        <v>76</v>
      </c>
    </row>
    <row r="183" s="2" customFormat="1" ht="21.75" customHeight="1">
      <c r="A183" s="34"/>
      <c r="B183" s="35"/>
      <c r="C183" s="252" t="s">
        <v>375</v>
      </c>
      <c r="D183" s="252" t="s">
        <v>237</v>
      </c>
      <c r="E183" s="253" t="s">
        <v>694</v>
      </c>
      <c r="F183" s="254" t="s">
        <v>695</v>
      </c>
      <c r="G183" s="255" t="s">
        <v>686</v>
      </c>
      <c r="H183" s="256">
        <v>8</v>
      </c>
      <c r="I183" s="257"/>
      <c r="J183" s="258">
        <f>ROUND(I183*H183,2)</f>
        <v>0</v>
      </c>
      <c r="K183" s="259"/>
      <c r="L183" s="260"/>
      <c r="M183" s="261" t="s">
        <v>1</v>
      </c>
      <c r="N183" s="262" t="s">
        <v>41</v>
      </c>
      <c r="O183" s="87"/>
      <c r="P183" s="221">
        <f>O183*H183</f>
        <v>0</v>
      </c>
      <c r="Q183" s="221">
        <v>0</v>
      </c>
      <c r="R183" s="221">
        <f>Q183*H183</f>
        <v>0</v>
      </c>
      <c r="S183" s="221">
        <v>0</v>
      </c>
      <c r="T183" s="222">
        <f>S183*H183</f>
        <v>0</v>
      </c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R183" s="223" t="s">
        <v>561</v>
      </c>
      <c r="AT183" s="223" t="s">
        <v>237</v>
      </c>
      <c r="AU183" s="223" t="s">
        <v>76</v>
      </c>
      <c r="AY183" s="13" t="s">
        <v>197</v>
      </c>
      <c r="BE183" s="224">
        <f>IF(N183="základní",J183,0)</f>
        <v>0</v>
      </c>
      <c r="BF183" s="224">
        <f>IF(N183="snížená",J183,0)</f>
        <v>0</v>
      </c>
      <c r="BG183" s="224">
        <f>IF(N183="zákl. přenesená",J183,0)</f>
        <v>0</v>
      </c>
      <c r="BH183" s="224">
        <f>IF(N183="sníž. přenesená",J183,0)</f>
        <v>0</v>
      </c>
      <c r="BI183" s="224">
        <f>IF(N183="nulová",J183,0)</f>
        <v>0</v>
      </c>
      <c r="BJ183" s="13" t="s">
        <v>83</v>
      </c>
      <c r="BK183" s="224">
        <f>ROUND(I183*H183,2)</f>
        <v>0</v>
      </c>
      <c r="BL183" s="13" t="s">
        <v>561</v>
      </c>
      <c r="BM183" s="223" t="s">
        <v>696</v>
      </c>
    </row>
    <row r="184" s="2" customFormat="1">
      <c r="A184" s="34"/>
      <c r="B184" s="35"/>
      <c r="C184" s="36"/>
      <c r="D184" s="225" t="s">
        <v>199</v>
      </c>
      <c r="E184" s="36"/>
      <c r="F184" s="226" t="s">
        <v>695</v>
      </c>
      <c r="G184" s="36"/>
      <c r="H184" s="36"/>
      <c r="I184" s="150"/>
      <c r="J184" s="36"/>
      <c r="K184" s="36"/>
      <c r="L184" s="40"/>
      <c r="M184" s="227"/>
      <c r="N184" s="228"/>
      <c r="O184" s="87"/>
      <c r="P184" s="87"/>
      <c r="Q184" s="87"/>
      <c r="R184" s="87"/>
      <c r="S184" s="87"/>
      <c r="T184" s="88"/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T184" s="13" t="s">
        <v>199</v>
      </c>
      <c r="AU184" s="13" t="s">
        <v>76</v>
      </c>
    </row>
    <row r="185" s="2" customFormat="1" ht="16.5" customHeight="1">
      <c r="A185" s="34"/>
      <c r="B185" s="35"/>
      <c r="C185" s="252" t="s">
        <v>380</v>
      </c>
      <c r="D185" s="252" t="s">
        <v>237</v>
      </c>
      <c r="E185" s="253" t="s">
        <v>697</v>
      </c>
      <c r="F185" s="254" t="s">
        <v>698</v>
      </c>
      <c r="G185" s="255" t="s">
        <v>686</v>
      </c>
      <c r="H185" s="256">
        <v>2</v>
      </c>
      <c r="I185" s="257"/>
      <c r="J185" s="258">
        <f>ROUND(I185*H185,2)</f>
        <v>0</v>
      </c>
      <c r="K185" s="259"/>
      <c r="L185" s="260"/>
      <c r="M185" s="261" t="s">
        <v>1</v>
      </c>
      <c r="N185" s="262" t="s">
        <v>41</v>
      </c>
      <c r="O185" s="87"/>
      <c r="P185" s="221">
        <f>O185*H185</f>
        <v>0</v>
      </c>
      <c r="Q185" s="221">
        <v>0</v>
      </c>
      <c r="R185" s="221">
        <f>Q185*H185</f>
        <v>0</v>
      </c>
      <c r="S185" s="221">
        <v>0</v>
      </c>
      <c r="T185" s="222">
        <f>S185*H185</f>
        <v>0</v>
      </c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R185" s="223" t="s">
        <v>561</v>
      </c>
      <c r="AT185" s="223" t="s">
        <v>237</v>
      </c>
      <c r="AU185" s="223" t="s">
        <v>76</v>
      </c>
      <c r="AY185" s="13" t="s">
        <v>197</v>
      </c>
      <c r="BE185" s="224">
        <f>IF(N185="základní",J185,0)</f>
        <v>0</v>
      </c>
      <c r="BF185" s="224">
        <f>IF(N185="snížená",J185,0)</f>
        <v>0</v>
      </c>
      <c r="BG185" s="224">
        <f>IF(N185="zákl. přenesená",J185,0)</f>
        <v>0</v>
      </c>
      <c r="BH185" s="224">
        <f>IF(N185="sníž. přenesená",J185,0)</f>
        <v>0</v>
      </c>
      <c r="BI185" s="224">
        <f>IF(N185="nulová",J185,0)</f>
        <v>0</v>
      </c>
      <c r="BJ185" s="13" t="s">
        <v>83</v>
      </c>
      <c r="BK185" s="224">
        <f>ROUND(I185*H185,2)</f>
        <v>0</v>
      </c>
      <c r="BL185" s="13" t="s">
        <v>561</v>
      </c>
      <c r="BM185" s="223" t="s">
        <v>699</v>
      </c>
    </row>
    <row r="186" s="2" customFormat="1">
      <c r="A186" s="34"/>
      <c r="B186" s="35"/>
      <c r="C186" s="36"/>
      <c r="D186" s="225" t="s">
        <v>199</v>
      </c>
      <c r="E186" s="36"/>
      <c r="F186" s="226" t="s">
        <v>698</v>
      </c>
      <c r="G186" s="36"/>
      <c r="H186" s="36"/>
      <c r="I186" s="150"/>
      <c r="J186" s="36"/>
      <c r="K186" s="36"/>
      <c r="L186" s="40"/>
      <c r="M186" s="227"/>
      <c r="N186" s="228"/>
      <c r="O186" s="87"/>
      <c r="P186" s="87"/>
      <c r="Q186" s="87"/>
      <c r="R186" s="87"/>
      <c r="S186" s="87"/>
      <c r="T186" s="88"/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T186" s="13" t="s">
        <v>199</v>
      </c>
      <c r="AU186" s="13" t="s">
        <v>76</v>
      </c>
    </row>
    <row r="187" s="2" customFormat="1" ht="16.5" customHeight="1">
      <c r="A187" s="34"/>
      <c r="B187" s="35"/>
      <c r="C187" s="252" t="s">
        <v>386</v>
      </c>
      <c r="D187" s="252" t="s">
        <v>237</v>
      </c>
      <c r="E187" s="253" t="s">
        <v>700</v>
      </c>
      <c r="F187" s="254" t="s">
        <v>701</v>
      </c>
      <c r="G187" s="255" t="s">
        <v>686</v>
      </c>
      <c r="H187" s="256">
        <v>2</v>
      </c>
      <c r="I187" s="257"/>
      <c r="J187" s="258">
        <f>ROUND(I187*H187,2)</f>
        <v>0</v>
      </c>
      <c r="K187" s="259"/>
      <c r="L187" s="260"/>
      <c r="M187" s="261" t="s">
        <v>1</v>
      </c>
      <c r="N187" s="262" t="s">
        <v>41</v>
      </c>
      <c r="O187" s="87"/>
      <c r="P187" s="221">
        <f>O187*H187</f>
        <v>0</v>
      </c>
      <c r="Q187" s="221">
        <v>0</v>
      </c>
      <c r="R187" s="221">
        <f>Q187*H187</f>
        <v>0</v>
      </c>
      <c r="S187" s="221">
        <v>0</v>
      </c>
      <c r="T187" s="222">
        <f>S187*H187</f>
        <v>0</v>
      </c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R187" s="223" t="s">
        <v>561</v>
      </c>
      <c r="AT187" s="223" t="s">
        <v>237</v>
      </c>
      <c r="AU187" s="223" t="s">
        <v>76</v>
      </c>
      <c r="AY187" s="13" t="s">
        <v>197</v>
      </c>
      <c r="BE187" s="224">
        <f>IF(N187="základní",J187,0)</f>
        <v>0</v>
      </c>
      <c r="BF187" s="224">
        <f>IF(N187="snížená",J187,0)</f>
        <v>0</v>
      </c>
      <c r="BG187" s="224">
        <f>IF(N187="zákl. přenesená",J187,0)</f>
        <v>0</v>
      </c>
      <c r="BH187" s="224">
        <f>IF(N187="sníž. přenesená",J187,0)</f>
        <v>0</v>
      </c>
      <c r="BI187" s="224">
        <f>IF(N187="nulová",J187,0)</f>
        <v>0</v>
      </c>
      <c r="BJ187" s="13" t="s">
        <v>83</v>
      </c>
      <c r="BK187" s="224">
        <f>ROUND(I187*H187,2)</f>
        <v>0</v>
      </c>
      <c r="BL187" s="13" t="s">
        <v>561</v>
      </c>
      <c r="BM187" s="223" t="s">
        <v>702</v>
      </c>
    </row>
    <row r="188" s="2" customFormat="1">
      <c r="A188" s="34"/>
      <c r="B188" s="35"/>
      <c r="C188" s="36"/>
      <c r="D188" s="225" t="s">
        <v>199</v>
      </c>
      <c r="E188" s="36"/>
      <c r="F188" s="226" t="s">
        <v>701</v>
      </c>
      <c r="G188" s="36"/>
      <c r="H188" s="36"/>
      <c r="I188" s="150"/>
      <c r="J188" s="36"/>
      <c r="K188" s="36"/>
      <c r="L188" s="40"/>
      <c r="M188" s="227"/>
      <c r="N188" s="228"/>
      <c r="O188" s="87"/>
      <c r="P188" s="87"/>
      <c r="Q188" s="87"/>
      <c r="R188" s="87"/>
      <c r="S188" s="87"/>
      <c r="T188" s="88"/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T188" s="13" t="s">
        <v>199</v>
      </c>
      <c r="AU188" s="13" t="s">
        <v>76</v>
      </c>
    </row>
    <row r="189" s="2" customFormat="1" ht="16.5" customHeight="1">
      <c r="A189" s="34"/>
      <c r="B189" s="35"/>
      <c r="C189" s="252" t="s">
        <v>391</v>
      </c>
      <c r="D189" s="252" t="s">
        <v>237</v>
      </c>
      <c r="E189" s="253" t="s">
        <v>703</v>
      </c>
      <c r="F189" s="254" t="s">
        <v>704</v>
      </c>
      <c r="G189" s="255" t="s">
        <v>686</v>
      </c>
      <c r="H189" s="256">
        <v>4</v>
      </c>
      <c r="I189" s="257"/>
      <c r="J189" s="258">
        <f>ROUND(I189*H189,2)</f>
        <v>0</v>
      </c>
      <c r="K189" s="259"/>
      <c r="L189" s="260"/>
      <c r="M189" s="261" t="s">
        <v>1</v>
      </c>
      <c r="N189" s="262" t="s">
        <v>41</v>
      </c>
      <c r="O189" s="87"/>
      <c r="P189" s="221">
        <f>O189*H189</f>
        <v>0</v>
      </c>
      <c r="Q189" s="221">
        <v>0</v>
      </c>
      <c r="R189" s="221">
        <f>Q189*H189</f>
        <v>0</v>
      </c>
      <c r="S189" s="221">
        <v>0</v>
      </c>
      <c r="T189" s="222">
        <f>S189*H189</f>
        <v>0</v>
      </c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R189" s="223" t="s">
        <v>561</v>
      </c>
      <c r="AT189" s="223" t="s">
        <v>237</v>
      </c>
      <c r="AU189" s="223" t="s">
        <v>76</v>
      </c>
      <c r="AY189" s="13" t="s">
        <v>197</v>
      </c>
      <c r="BE189" s="224">
        <f>IF(N189="základní",J189,0)</f>
        <v>0</v>
      </c>
      <c r="BF189" s="224">
        <f>IF(N189="snížená",J189,0)</f>
        <v>0</v>
      </c>
      <c r="BG189" s="224">
        <f>IF(N189="zákl. přenesená",J189,0)</f>
        <v>0</v>
      </c>
      <c r="BH189" s="224">
        <f>IF(N189="sníž. přenesená",J189,0)</f>
        <v>0</v>
      </c>
      <c r="BI189" s="224">
        <f>IF(N189="nulová",J189,0)</f>
        <v>0</v>
      </c>
      <c r="BJ189" s="13" t="s">
        <v>83</v>
      </c>
      <c r="BK189" s="224">
        <f>ROUND(I189*H189,2)</f>
        <v>0</v>
      </c>
      <c r="BL189" s="13" t="s">
        <v>561</v>
      </c>
      <c r="BM189" s="223" t="s">
        <v>705</v>
      </c>
    </row>
    <row r="190" s="2" customFormat="1">
      <c r="A190" s="34"/>
      <c r="B190" s="35"/>
      <c r="C190" s="36"/>
      <c r="D190" s="225" t="s">
        <v>199</v>
      </c>
      <c r="E190" s="36"/>
      <c r="F190" s="226" t="s">
        <v>704</v>
      </c>
      <c r="G190" s="36"/>
      <c r="H190" s="36"/>
      <c r="I190" s="150"/>
      <c r="J190" s="36"/>
      <c r="K190" s="36"/>
      <c r="L190" s="40"/>
      <c r="M190" s="227"/>
      <c r="N190" s="228"/>
      <c r="O190" s="87"/>
      <c r="P190" s="87"/>
      <c r="Q190" s="87"/>
      <c r="R190" s="87"/>
      <c r="S190" s="87"/>
      <c r="T190" s="88"/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T190" s="13" t="s">
        <v>199</v>
      </c>
      <c r="AU190" s="13" t="s">
        <v>76</v>
      </c>
    </row>
    <row r="191" s="2" customFormat="1" ht="16.5" customHeight="1">
      <c r="A191" s="34"/>
      <c r="B191" s="35"/>
      <c r="C191" s="252" t="s">
        <v>396</v>
      </c>
      <c r="D191" s="252" t="s">
        <v>237</v>
      </c>
      <c r="E191" s="253" t="s">
        <v>706</v>
      </c>
      <c r="F191" s="254" t="s">
        <v>707</v>
      </c>
      <c r="G191" s="255" t="s">
        <v>686</v>
      </c>
      <c r="H191" s="256">
        <v>4</v>
      </c>
      <c r="I191" s="257"/>
      <c r="J191" s="258">
        <f>ROUND(I191*H191,2)</f>
        <v>0</v>
      </c>
      <c r="K191" s="259"/>
      <c r="L191" s="260"/>
      <c r="M191" s="261" t="s">
        <v>1</v>
      </c>
      <c r="N191" s="262" t="s">
        <v>41</v>
      </c>
      <c r="O191" s="87"/>
      <c r="P191" s="221">
        <f>O191*H191</f>
        <v>0</v>
      </c>
      <c r="Q191" s="221">
        <v>0</v>
      </c>
      <c r="R191" s="221">
        <f>Q191*H191</f>
        <v>0</v>
      </c>
      <c r="S191" s="221">
        <v>0</v>
      </c>
      <c r="T191" s="222">
        <f>S191*H191</f>
        <v>0</v>
      </c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R191" s="223" t="s">
        <v>561</v>
      </c>
      <c r="AT191" s="223" t="s">
        <v>237</v>
      </c>
      <c r="AU191" s="223" t="s">
        <v>76</v>
      </c>
      <c r="AY191" s="13" t="s">
        <v>197</v>
      </c>
      <c r="BE191" s="224">
        <f>IF(N191="základní",J191,0)</f>
        <v>0</v>
      </c>
      <c r="BF191" s="224">
        <f>IF(N191="snížená",J191,0)</f>
        <v>0</v>
      </c>
      <c r="BG191" s="224">
        <f>IF(N191="zákl. přenesená",J191,0)</f>
        <v>0</v>
      </c>
      <c r="BH191" s="224">
        <f>IF(N191="sníž. přenesená",J191,0)</f>
        <v>0</v>
      </c>
      <c r="BI191" s="224">
        <f>IF(N191="nulová",J191,0)</f>
        <v>0</v>
      </c>
      <c r="BJ191" s="13" t="s">
        <v>83</v>
      </c>
      <c r="BK191" s="224">
        <f>ROUND(I191*H191,2)</f>
        <v>0</v>
      </c>
      <c r="BL191" s="13" t="s">
        <v>561</v>
      </c>
      <c r="BM191" s="223" t="s">
        <v>708</v>
      </c>
    </row>
    <row r="192" s="2" customFormat="1">
      <c r="A192" s="34"/>
      <c r="B192" s="35"/>
      <c r="C192" s="36"/>
      <c r="D192" s="225" t="s">
        <v>199</v>
      </c>
      <c r="E192" s="36"/>
      <c r="F192" s="226" t="s">
        <v>707</v>
      </c>
      <c r="G192" s="36"/>
      <c r="H192" s="36"/>
      <c r="I192" s="150"/>
      <c r="J192" s="36"/>
      <c r="K192" s="36"/>
      <c r="L192" s="40"/>
      <c r="M192" s="227"/>
      <c r="N192" s="228"/>
      <c r="O192" s="87"/>
      <c r="P192" s="87"/>
      <c r="Q192" s="87"/>
      <c r="R192" s="87"/>
      <c r="S192" s="87"/>
      <c r="T192" s="88"/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T192" s="13" t="s">
        <v>199</v>
      </c>
      <c r="AU192" s="13" t="s">
        <v>76</v>
      </c>
    </row>
    <row r="193" s="2" customFormat="1" ht="16.5" customHeight="1">
      <c r="A193" s="34"/>
      <c r="B193" s="35"/>
      <c r="C193" s="252" t="s">
        <v>401</v>
      </c>
      <c r="D193" s="252" t="s">
        <v>237</v>
      </c>
      <c r="E193" s="253" t="s">
        <v>709</v>
      </c>
      <c r="F193" s="254" t="s">
        <v>710</v>
      </c>
      <c r="G193" s="255" t="s">
        <v>686</v>
      </c>
      <c r="H193" s="256">
        <v>4</v>
      </c>
      <c r="I193" s="257"/>
      <c r="J193" s="258">
        <f>ROUND(I193*H193,2)</f>
        <v>0</v>
      </c>
      <c r="K193" s="259"/>
      <c r="L193" s="260"/>
      <c r="M193" s="261" t="s">
        <v>1</v>
      </c>
      <c r="N193" s="262" t="s">
        <v>41</v>
      </c>
      <c r="O193" s="87"/>
      <c r="P193" s="221">
        <f>O193*H193</f>
        <v>0</v>
      </c>
      <c r="Q193" s="221">
        <v>0</v>
      </c>
      <c r="R193" s="221">
        <f>Q193*H193</f>
        <v>0</v>
      </c>
      <c r="S193" s="221">
        <v>0</v>
      </c>
      <c r="T193" s="222">
        <f>S193*H193</f>
        <v>0</v>
      </c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R193" s="223" t="s">
        <v>561</v>
      </c>
      <c r="AT193" s="223" t="s">
        <v>237</v>
      </c>
      <c r="AU193" s="223" t="s">
        <v>76</v>
      </c>
      <c r="AY193" s="13" t="s">
        <v>197</v>
      </c>
      <c r="BE193" s="224">
        <f>IF(N193="základní",J193,0)</f>
        <v>0</v>
      </c>
      <c r="BF193" s="224">
        <f>IF(N193="snížená",J193,0)</f>
        <v>0</v>
      </c>
      <c r="BG193" s="224">
        <f>IF(N193="zákl. přenesená",J193,0)</f>
        <v>0</v>
      </c>
      <c r="BH193" s="224">
        <f>IF(N193="sníž. přenesená",J193,0)</f>
        <v>0</v>
      </c>
      <c r="BI193" s="224">
        <f>IF(N193="nulová",J193,0)</f>
        <v>0</v>
      </c>
      <c r="BJ193" s="13" t="s">
        <v>83</v>
      </c>
      <c r="BK193" s="224">
        <f>ROUND(I193*H193,2)</f>
        <v>0</v>
      </c>
      <c r="BL193" s="13" t="s">
        <v>561</v>
      </c>
      <c r="BM193" s="223" t="s">
        <v>711</v>
      </c>
    </row>
    <row r="194" s="2" customFormat="1">
      <c r="A194" s="34"/>
      <c r="B194" s="35"/>
      <c r="C194" s="36"/>
      <c r="D194" s="225" t="s">
        <v>199</v>
      </c>
      <c r="E194" s="36"/>
      <c r="F194" s="226" t="s">
        <v>710</v>
      </c>
      <c r="G194" s="36"/>
      <c r="H194" s="36"/>
      <c r="I194" s="150"/>
      <c r="J194" s="36"/>
      <c r="K194" s="36"/>
      <c r="L194" s="40"/>
      <c r="M194" s="227"/>
      <c r="N194" s="228"/>
      <c r="O194" s="87"/>
      <c r="P194" s="87"/>
      <c r="Q194" s="87"/>
      <c r="R194" s="87"/>
      <c r="S194" s="87"/>
      <c r="T194" s="88"/>
      <c r="U194" s="34"/>
      <c r="V194" s="34"/>
      <c r="W194" s="34"/>
      <c r="X194" s="34"/>
      <c r="Y194" s="34"/>
      <c r="Z194" s="34"/>
      <c r="AA194" s="34"/>
      <c r="AB194" s="34"/>
      <c r="AC194" s="34"/>
      <c r="AD194" s="34"/>
      <c r="AE194" s="34"/>
      <c r="AT194" s="13" t="s">
        <v>199</v>
      </c>
      <c r="AU194" s="13" t="s">
        <v>76</v>
      </c>
    </row>
    <row r="195" s="2" customFormat="1" ht="16.5" customHeight="1">
      <c r="A195" s="34"/>
      <c r="B195" s="35"/>
      <c r="C195" s="252" t="s">
        <v>406</v>
      </c>
      <c r="D195" s="252" t="s">
        <v>237</v>
      </c>
      <c r="E195" s="253" t="s">
        <v>712</v>
      </c>
      <c r="F195" s="254" t="s">
        <v>713</v>
      </c>
      <c r="G195" s="255" t="s">
        <v>686</v>
      </c>
      <c r="H195" s="256">
        <v>4</v>
      </c>
      <c r="I195" s="257"/>
      <c r="J195" s="258">
        <f>ROUND(I195*H195,2)</f>
        <v>0</v>
      </c>
      <c r="K195" s="259"/>
      <c r="L195" s="260"/>
      <c r="M195" s="261" t="s">
        <v>1</v>
      </c>
      <c r="N195" s="262" t="s">
        <v>41</v>
      </c>
      <c r="O195" s="87"/>
      <c r="P195" s="221">
        <f>O195*H195</f>
        <v>0</v>
      </c>
      <c r="Q195" s="221">
        <v>0</v>
      </c>
      <c r="R195" s="221">
        <f>Q195*H195</f>
        <v>0</v>
      </c>
      <c r="S195" s="221">
        <v>0</v>
      </c>
      <c r="T195" s="222">
        <f>S195*H195</f>
        <v>0</v>
      </c>
      <c r="U195" s="34"/>
      <c r="V195" s="34"/>
      <c r="W195" s="34"/>
      <c r="X195" s="34"/>
      <c r="Y195" s="34"/>
      <c r="Z195" s="34"/>
      <c r="AA195" s="34"/>
      <c r="AB195" s="34"/>
      <c r="AC195" s="34"/>
      <c r="AD195" s="34"/>
      <c r="AE195" s="34"/>
      <c r="AR195" s="223" t="s">
        <v>561</v>
      </c>
      <c r="AT195" s="223" t="s">
        <v>237</v>
      </c>
      <c r="AU195" s="223" t="s">
        <v>76</v>
      </c>
      <c r="AY195" s="13" t="s">
        <v>197</v>
      </c>
      <c r="BE195" s="224">
        <f>IF(N195="základní",J195,0)</f>
        <v>0</v>
      </c>
      <c r="BF195" s="224">
        <f>IF(N195="snížená",J195,0)</f>
        <v>0</v>
      </c>
      <c r="BG195" s="224">
        <f>IF(N195="zákl. přenesená",J195,0)</f>
        <v>0</v>
      </c>
      <c r="BH195" s="224">
        <f>IF(N195="sníž. přenesená",J195,0)</f>
        <v>0</v>
      </c>
      <c r="BI195" s="224">
        <f>IF(N195="nulová",J195,0)</f>
        <v>0</v>
      </c>
      <c r="BJ195" s="13" t="s">
        <v>83</v>
      </c>
      <c r="BK195" s="224">
        <f>ROUND(I195*H195,2)</f>
        <v>0</v>
      </c>
      <c r="BL195" s="13" t="s">
        <v>561</v>
      </c>
      <c r="BM195" s="223" t="s">
        <v>714</v>
      </c>
    </row>
    <row r="196" s="2" customFormat="1">
      <c r="A196" s="34"/>
      <c r="B196" s="35"/>
      <c r="C196" s="36"/>
      <c r="D196" s="225" t="s">
        <v>199</v>
      </c>
      <c r="E196" s="36"/>
      <c r="F196" s="226" t="s">
        <v>713</v>
      </c>
      <c r="G196" s="36"/>
      <c r="H196" s="36"/>
      <c r="I196" s="150"/>
      <c r="J196" s="36"/>
      <c r="K196" s="36"/>
      <c r="L196" s="40"/>
      <c r="M196" s="227"/>
      <c r="N196" s="228"/>
      <c r="O196" s="87"/>
      <c r="P196" s="87"/>
      <c r="Q196" s="87"/>
      <c r="R196" s="87"/>
      <c r="S196" s="87"/>
      <c r="T196" s="88"/>
      <c r="U196" s="34"/>
      <c r="V196" s="34"/>
      <c r="W196" s="34"/>
      <c r="X196" s="34"/>
      <c r="Y196" s="34"/>
      <c r="Z196" s="34"/>
      <c r="AA196" s="34"/>
      <c r="AB196" s="34"/>
      <c r="AC196" s="34"/>
      <c r="AD196" s="34"/>
      <c r="AE196" s="34"/>
      <c r="AT196" s="13" t="s">
        <v>199</v>
      </c>
      <c r="AU196" s="13" t="s">
        <v>76</v>
      </c>
    </row>
    <row r="197" s="2" customFormat="1" ht="16.5" customHeight="1">
      <c r="A197" s="34"/>
      <c r="B197" s="35"/>
      <c r="C197" s="252" t="s">
        <v>411</v>
      </c>
      <c r="D197" s="252" t="s">
        <v>237</v>
      </c>
      <c r="E197" s="253" t="s">
        <v>715</v>
      </c>
      <c r="F197" s="254" t="s">
        <v>716</v>
      </c>
      <c r="G197" s="255" t="s">
        <v>209</v>
      </c>
      <c r="H197" s="256">
        <v>4</v>
      </c>
      <c r="I197" s="257"/>
      <c r="J197" s="258">
        <f>ROUND(I197*H197,2)</f>
        <v>0</v>
      </c>
      <c r="K197" s="259"/>
      <c r="L197" s="260"/>
      <c r="M197" s="261" t="s">
        <v>1</v>
      </c>
      <c r="N197" s="262" t="s">
        <v>41</v>
      </c>
      <c r="O197" s="87"/>
      <c r="P197" s="221">
        <f>O197*H197</f>
        <v>0</v>
      </c>
      <c r="Q197" s="221">
        <v>0</v>
      </c>
      <c r="R197" s="221">
        <f>Q197*H197</f>
        <v>0</v>
      </c>
      <c r="S197" s="221">
        <v>0</v>
      </c>
      <c r="T197" s="222">
        <f>S197*H197</f>
        <v>0</v>
      </c>
      <c r="U197" s="34"/>
      <c r="V197" s="34"/>
      <c r="W197" s="34"/>
      <c r="X197" s="34"/>
      <c r="Y197" s="34"/>
      <c r="Z197" s="34"/>
      <c r="AA197" s="34"/>
      <c r="AB197" s="34"/>
      <c r="AC197" s="34"/>
      <c r="AD197" s="34"/>
      <c r="AE197" s="34"/>
      <c r="AR197" s="223" t="s">
        <v>243</v>
      </c>
      <c r="AT197" s="223" t="s">
        <v>237</v>
      </c>
      <c r="AU197" s="223" t="s">
        <v>76</v>
      </c>
      <c r="AY197" s="13" t="s">
        <v>197</v>
      </c>
      <c r="BE197" s="224">
        <f>IF(N197="základní",J197,0)</f>
        <v>0</v>
      </c>
      <c r="BF197" s="224">
        <f>IF(N197="snížená",J197,0)</f>
        <v>0</v>
      </c>
      <c r="BG197" s="224">
        <f>IF(N197="zákl. přenesená",J197,0)</f>
        <v>0</v>
      </c>
      <c r="BH197" s="224">
        <f>IF(N197="sníž. přenesená",J197,0)</f>
        <v>0</v>
      </c>
      <c r="BI197" s="224">
        <f>IF(N197="nulová",J197,0)</f>
        <v>0</v>
      </c>
      <c r="BJ197" s="13" t="s">
        <v>83</v>
      </c>
      <c r="BK197" s="224">
        <f>ROUND(I197*H197,2)</f>
        <v>0</v>
      </c>
      <c r="BL197" s="13" t="s">
        <v>196</v>
      </c>
      <c r="BM197" s="223" t="s">
        <v>717</v>
      </c>
    </row>
    <row r="198" s="2" customFormat="1">
      <c r="A198" s="34"/>
      <c r="B198" s="35"/>
      <c r="C198" s="36"/>
      <c r="D198" s="225" t="s">
        <v>199</v>
      </c>
      <c r="E198" s="36"/>
      <c r="F198" s="226" t="s">
        <v>716</v>
      </c>
      <c r="G198" s="36"/>
      <c r="H198" s="36"/>
      <c r="I198" s="150"/>
      <c r="J198" s="36"/>
      <c r="K198" s="36"/>
      <c r="L198" s="40"/>
      <c r="M198" s="227"/>
      <c r="N198" s="228"/>
      <c r="O198" s="87"/>
      <c r="P198" s="87"/>
      <c r="Q198" s="87"/>
      <c r="R198" s="87"/>
      <c r="S198" s="87"/>
      <c r="T198" s="88"/>
      <c r="U198" s="34"/>
      <c r="V198" s="34"/>
      <c r="W198" s="34"/>
      <c r="X198" s="34"/>
      <c r="Y198" s="34"/>
      <c r="Z198" s="34"/>
      <c r="AA198" s="34"/>
      <c r="AB198" s="34"/>
      <c r="AC198" s="34"/>
      <c r="AD198" s="34"/>
      <c r="AE198" s="34"/>
      <c r="AT198" s="13" t="s">
        <v>199</v>
      </c>
      <c r="AU198" s="13" t="s">
        <v>76</v>
      </c>
    </row>
    <row r="199" s="2" customFormat="1" ht="16.5" customHeight="1">
      <c r="A199" s="34"/>
      <c r="B199" s="35"/>
      <c r="C199" s="252" t="s">
        <v>416</v>
      </c>
      <c r="D199" s="252" t="s">
        <v>237</v>
      </c>
      <c r="E199" s="253" t="s">
        <v>718</v>
      </c>
      <c r="F199" s="254" t="s">
        <v>719</v>
      </c>
      <c r="G199" s="255" t="s">
        <v>209</v>
      </c>
      <c r="H199" s="256">
        <v>2</v>
      </c>
      <c r="I199" s="257"/>
      <c r="J199" s="258">
        <f>ROUND(I199*H199,2)</f>
        <v>0</v>
      </c>
      <c r="K199" s="259"/>
      <c r="L199" s="260"/>
      <c r="M199" s="261" t="s">
        <v>1</v>
      </c>
      <c r="N199" s="262" t="s">
        <v>41</v>
      </c>
      <c r="O199" s="87"/>
      <c r="P199" s="221">
        <f>O199*H199</f>
        <v>0</v>
      </c>
      <c r="Q199" s="221">
        <v>0</v>
      </c>
      <c r="R199" s="221">
        <f>Q199*H199</f>
        <v>0</v>
      </c>
      <c r="S199" s="221">
        <v>0</v>
      </c>
      <c r="T199" s="222">
        <f>S199*H199</f>
        <v>0</v>
      </c>
      <c r="U199" s="34"/>
      <c r="V199" s="34"/>
      <c r="W199" s="34"/>
      <c r="X199" s="34"/>
      <c r="Y199" s="34"/>
      <c r="Z199" s="34"/>
      <c r="AA199" s="34"/>
      <c r="AB199" s="34"/>
      <c r="AC199" s="34"/>
      <c r="AD199" s="34"/>
      <c r="AE199" s="34"/>
      <c r="AR199" s="223" t="s">
        <v>243</v>
      </c>
      <c r="AT199" s="223" t="s">
        <v>237</v>
      </c>
      <c r="AU199" s="223" t="s">
        <v>76</v>
      </c>
      <c r="AY199" s="13" t="s">
        <v>197</v>
      </c>
      <c r="BE199" s="224">
        <f>IF(N199="základní",J199,0)</f>
        <v>0</v>
      </c>
      <c r="BF199" s="224">
        <f>IF(N199="snížená",J199,0)</f>
        <v>0</v>
      </c>
      <c r="BG199" s="224">
        <f>IF(N199="zákl. přenesená",J199,0)</f>
        <v>0</v>
      </c>
      <c r="BH199" s="224">
        <f>IF(N199="sníž. přenesená",J199,0)</f>
        <v>0</v>
      </c>
      <c r="BI199" s="224">
        <f>IF(N199="nulová",J199,0)</f>
        <v>0</v>
      </c>
      <c r="BJ199" s="13" t="s">
        <v>83</v>
      </c>
      <c r="BK199" s="224">
        <f>ROUND(I199*H199,2)</f>
        <v>0</v>
      </c>
      <c r="BL199" s="13" t="s">
        <v>196</v>
      </c>
      <c r="BM199" s="223" t="s">
        <v>720</v>
      </c>
    </row>
    <row r="200" s="2" customFormat="1">
      <c r="A200" s="34"/>
      <c r="B200" s="35"/>
      <c r="C200" s="36"/>
      <c r="D200" s="225" t="s">
        <v>199</v>
      </c>
      <c r="E200" s="36"/>
      <c r="F200" s="226" t="s">
        <v>719</v>
      </c>
      <c r="G200" s="36"/>
      <c r="H200" s="36"/>
      <c r="I200" s="150"/>
      <c r="J200" s="36"/>
      <c r="K200" s="36"/>
      <c r="L200" s="40"/>
      <c r="M200" s="227"/>
      <c r="N200" s="228"/>
      <c r="O200" s="87"/>
      <c r="P200" s="87"/>
      <c r="Q200" s="87"/>
      <c r="R200" s="87"/>
      <c r="S200" s="87"/>
      <c r="T200" s="88"/>
      <c r="U200" s="34"/>
      <c r="V200" s="34"/>
      <c r="W200" s="34"/>
      <c r="X200" s="34"/>
      <c r="Y200" s="34"/>
      <c r="Z200" s="34"/>
      <c r="AA200" s="34"/>
      <c r="AB200" s="34"/>
      <c r="AC200" s="34"/>
      <c r="AD200" s="34"/>
      <c r="AE200" s="34"/>
      <c r="AT200" s="13" t="s">
        <v>199</v>
      </c>
      <c r="AU200" s="13" t="s">
        <v>76</v>
      </c>
    </row>
    <row r="201" s="2" customFormat="1" ht="16.5" customHeight="1">
      <c r="A201" s="34"/>
      <c r="B201" s="35"/>
      <c r="C201" s="252" t="s">
        <v>421</v>
      </c>
      <c r="D201" s="252" t="s">
        <v>237</v>
      </c>
      <c r="E201" s="253" t="s">
        <v>721</v>
      </c>
      <c r="F201" s="254" t="s">
        <v>722</v>
      </c>
      <c r="G201" s="255" t="s">
        <v>195</v>
      </c>
      <c r="H201" s="256">
        <v>76</v>
      </c>
      <c r="I201" s="257"/>
      <c r="J201" s="258">
        <f>ROUND(I201*H201,2)</f>
        <v>0</v>
      </c>
      <c r="K201" s="259"/>
      <c r="L201" s="260"/>
      <c r="M201" s="261" t="s">
        <v>1</v>
      </c>
      <c r="N201" s="262" t="s">
        <v>41</v>
      </c>
      <c r="O201" s="87"/>
      <c r="P201" s="221">
        <f>O201*H201</f>
        <v>0</v>
      </c>
      <c r="Q201" s="221">
        <v>0</v>
      </c>
      <c r="R201" s="221">
        <f>Q201*H201</f>
        <v>0</v>
      </c>
      <c r="S201" s="221">
        <v>0</v>
      </c>
      <c r="T201" s="222">
        <f>S201*H201</f>
        <v>0</v>
      </c>
      <c r="U201" s="34"/>
      <c r="V201" s="34"/>
      <c r="W201" s="34"/>
      <c r="X201" s="34"/>
      <c r="Y201" s="34"/>
      <c r="Z201" s="34"/>
      <c r="AA201" s="34"/>
      <c r="AB201" s="34"/>
      <c r="AC201" s="34"/>
      <c r="AD201" s="34"/>
      <c r="AE201" s="34"/>
      <c r="AR201" s="223" t="s">
        <v>243</v>
      </c>
      <c r="AT201" s="223" t="s">
        <v>237</v>
      </c>
      <c r="AU201" s="223" t="s">
        <v>76</v>
      </c>
      <c r="AY201" s="13" t="s">
        <v>197</v>
      </c>
      <c r="BE201" s="224">
        <f>IF(N201="základní",J201,0)</f>
        <v>0</v>
      </c>
      <c r="BF201" s="224">
        <f>IF(N201="snížená",J201,0)</f>
        <v>0</v>
      </c>
      <c r="BG201" s="224">
        <f>IF(N201="zákl. přenesená",J201,0)</f>
        <v>0</v>
      </c>
      <c r="BH201" s="224">
        <f>IF(N201="sníž. přenesená",J201,0)</f>
        <v>0</v>
      </c>
      <c r="BI201" s="224">
        <f>IF(N201="nulová",J201,0)</f>
        <v>0</v>
      </c>
      <c r="BJ201" s="13" t="s">
        <v>83</v>
      </c>
      <c r="BK201" s="224">
        <f>ROUND(I201*H201,2)</f>
        <v>0</v>
      </c>
      <c r="BL201" s="13" t="s">
        <v>196</v>
      </c>
      <c r="BM201" s="223" t="s">
        <v>723</v>
      </c>
    </row>
    <row r="202" s="2" customFormat="1">
      <c r="A202" s="34"/>
      <c r="B202" s="35"/>
      <c r="C202" s="36"/>
      <c r="D202" s="225" t="s">
        <v>199</v>
      </c>
      <c r="E202" s="36"/>
      <c r="F202" s="226" t="s">
        <v>722</v>
      </c>
      <c r="G202" s="36"/>
      <c r="H202" s="36"/>
      <c r="I202" s="150"/>
      <c r="J202" s="36"/>
      <c r="K202" s="36"/>
      <c r="L202" s="40"/>
      <c r="M202" s="227"/>
      <c r="N202" s="228"/>
      <c r="O202" s="87"/>
      <c r="P202" s="87"/>
      <c r="Q202" s="87"/>
      <c r="R202" s="87"/>
      <c r="S202" s="87"/>
      <c r="T202" s="88"/>
      <c r="U202" s="34"/>
      <c r="V202" s="34"/>
      <c r="W202" s="34"/>
      <c r="X202" s="34"/>
      <c r="Y202" s="34"/>
      <c r="Z202" s="34"/>
      <c r="AA202" s="34"/>
      <c r="AB202" s="34"/>
      <c r="AC202" s="34"/>
      <c r="AD202" s="34"/>
      <c r="AE202" s="34"/>
      <c r="AT202" s="13" t="s">
        <v>199</v>
      </c>
      <c r="AU202" s="13" t="s">
        <v>76</v>
      </c>
    </row>
    <row r="203" s="2" customFormat="1" ht="16.5" customHeight="1">
      <c r="A203" s="34"/>
      <c r="B203" s="35"/>
      <c r="C203" s="252" t="s">
        <v>426</v>
      </c>
      <c r="D203" s="252" t="s">
        <v>237</v>
      </c>
      <c r="E203" s="253" t="s">
        <v>724</v>
      </c>
      <c r="F203" s="254" t="s">
        <v>725</v>
      </c>
      <c r="G203" s="255" t="s">
        <v>195</v>
      </c>
      <c r="H203" s="256">
        <v>26</v>
      </c>
      <c r="I203" s="257"/>
      <c r="J203" s="258">
        <f>ROUND(I203*H203,2)</f>
        <v>0</v>
      </c>
      <c r="K203" s="259"/>
      <c r="L203" s="260"/>
      <c r="M203" s="261" t="s">
        <v>1</v>
      </c>
      <c r="N203" s="262" t="s">
        <v>41</v>
      </c>
      <c r="O203" s="87"/>
      <c r="P203" s="221">
        <f>O203*H203</f>
        <v>0</v>
      </c>
      <c r="Q203" s="221">
        <v>0.049390000000000003</v>
      </c>
      <c r="R203" s="221">
        <f>Q203*H203</f>
        <v>1.2841400000000001</v>
      </c>
      <c r="S203" s="221">
        <v>0</v>
      </c>
      <c r="T203" s="222">
        <f>S203*H203</f>
        <v>0</v>
      </c>
      <c r="U203" s="34"/>
      <c r="V203" s="34"/>
      <c r="W203" s="34"/>
      <c r="X203" s="34"/>
      <c r="Y203" s="34"/>
      <c r="Z203" s="34"/>
      <c r="AA203" s="34"/>
      <c r="AB203" s="34"/>
      <c r="AC203" s="34"/>
      <c r="AD203" s="34"/>
      <c r="AE203" s="34"/>
      <c r="AR203" s="223" t="s">
        <v>243</v>
      </c>
      <c r="AT203" s="223" t="s">
        <v>237</v>
      </c>
      <c r="AU203" s="223" t="s">
        <v>76</v>
      </c>
      <c r="AY203" s="13" t="s">
        <v>197</v>
      </c>
      <c r="BE203" s="224">
        <f>IF(N203="základní",J203,0)</f>
        <v>0</v>
      </c>
      <c r="BF203" s="224">
        <f>IF(N203="snížená",J203,0)</f>
        <v>0</v>
      </c>
      <c r="BG203" s="224">
        <f>IF(N203="zákl. přenesená",J203,0)</f>
        <v>0</v>
      </c>
      <c r="BH203" s="224">
        <f>IF(N203="sníž. přenesená",J203,0)</f>
        <v>0</v>
      </c>
      <c r="BI203" s="224">
        <f>IF(N203="nulová",J203,0)</f>
        <v>0</v>
      </c>
      <c r="BJ203" s="13" t="s">
        <v>83</v>
      </c>
      <c r="BK203" s="224">
        <f>ROUND(I203*H203,2)</f>
        <v>0</v>
      </c>
      <c r="BL203" s="13" t="s">
        <v>196</v>
      </c>
      <c r="BM203" s="223" t="s">
        <v>726</v>
      </c>
    </row>
    <row r="204" s="2" customFormat="1">
      <c r="A204" s="34"/>
      <c r="B204" s="35"/>
      <c r="C204" s="36"/>
      <c r="D204" s="225" t="s">
        <v>199</v>
      </c>
      <c r="E204" s="36"/>
      <c r="F204" s="226" t="s">
        <v>725</v>
      </c>
      <c r="G204" s="36"/>
      <c r="H204" s="36"/>
      <c r="I204" s="150"/>
      <c r="J204" s="36"/>
      <c r="K204" s="36"/>
      <c r="L204" s="40"/>
      <c r="M204" s="263"/>
      <c r="N204" s="264"/>
      <c r="O204" s="265"/>
      <c r="P204" s="265"/>
      <c r="Q204" s="265"/>
      <c r="R204" s="265"/>
      <c r="S204" s="265"/>
      <c r="T204" s="266"/>
      <c r="U204" s="34"/>
      <c r="V204" s="34"/>
      <c r="W204" s="34"/>
      <c r="X204" s="34"/>
      <c r="Y204" s="34"/>
      <c r="Z204" s="34"/>
      <c r="AA204" s="34"/>
      <c r="AB204" s="34"/>
      <c r="AC204" s="34"/>
      <c r="AD204" s="34"/>
      <c r="AE204" s="34"/>
      <c r="AT204" s="13" t="s">
        <v>199</v>
      </c>
      <c r="AU204" s="13" t="s">
        <v>76</v>
      </c>
    </row>
    <row r="205" s="2" customFormat="1" ht="6.96" customHeight="1">
      <c r="A205" s="34"/>
      <c r="B205" s="62"/>
      <c r="C205" s="63"/>
      <c r="D205" s="63"/>
      <c r="E205" s="63"/>
      <c r="F205" s="63"/>
      <c r="G205" s="63"/>
      <c r="H205" s="63"/>
      <c r="I205" s="188"/>
      <c r="J205" s="63"/>
      <c r="K205" s="63"/>
      <c r="L205" s="40"/>
      <c r="M205" s="34"/>
      <c r="O205" s="34"/>
      <c r="P205" s="34"/>
      <c r="Q205" s="34"/>
      <c r="R205" s="34"/>
      <c r="S205" s="34"/>
      <c r="T205" s="34"/>
      <c r="U205" s="34"/>
      <c r="V205" s="34"/>
      <c r="W205" s="34"/>
      <c r="X205" s="34"/>
      <c r="Y205" s="34"/>
      <c r="Z205" s="34"/>
      <c r="AA205" s="34"/>
      <c r="AB205" s="34"/>
      <c r="AC205" s="34"/>
      <c r="AD205" s="34"/>
      <c r="AE205" s="34"/>
    </row>
  </sheetData>
  <sheetProtection sheet="1" autoFilter="0" formatColumns="0" formatRows="0" objects="1" scenarios="1" spinCount="100000" saltValue="fCnicJLW3MTq9zSfJ4gwB0pBAcdobkijPEZHaZwZeJOTUoBrkckok4Ftgqj08SrGiecoPa947WroCJIXDkPGig==" hashValue="JC8NjPIYkuu/BhBwDMGqH3ibH7uvk03mKKtD1ZH3kFEtWoE48E7k3cwlULks6m4JG5h2WM9chP4k5LnwWf6yZQ==" algorithmName="SHA-512" password="CC35"/>
  <autoFilter ref="C119:K204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08:H108"/>
    <mergeCell ref="E110:H110"/>
    <mergeCell ref="E112:H112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" style="1" customWidth="1"/>
    <col min="8" max="8" width="11.5" style="1" customWidth="1"/>
    <col min="9" max="9" width="20.16016" style="142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42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3" t="s">
        <v>96</v>
      </c>
    </row>
    <row r="3" s="1" customFormat="1" ht="6.96" customHeight="1">
      <c r="B3" s="143"/>
      <c r="C3" s="144"/>
      <c r="D3" s="144"/>
      <c r="E3" s="144"/>
      <c r="F3" s="144"/>
      <c r="G3" s="144"/>
      <c r="H3" s="144"/>
      <c r="I3" s="145"/>
      <c r="J3" s="144"/>
      <c r="K3" s="144"/>
      <c r="L3" s="16"/>
      <c r="AT3" s="13" t="s">
        <v>85</v>
      </c>
    </row>
    <row r="4" s="1" customFormat="1" ht="24.96" customHeight="1">
      <c r="B4" s="16"/>
      <c r="D4" s="146" t="s">
        <v>169</v>
      </c>
      <c r="I4" s="142"/>
      <c r="L4" s="16"/>
      <c r="M4" s="147" t="s">
        <v>10</v>
      </c>
      <c r="AT4" s="13" t="s">
        <v>4</v>
      </c>
    </row>
    <row r="5" s="1" customFormat="1" ht="6.96" customHeight="1">
      <c r="B5" s="16"/>
      <c r="I5" s="142"/>
      <c r="L5" s="16"/>
    </row>
    <row r="6" s="1" customFormat="1" ht="12" customHeight="1">
      <c r="B6" s="16"/>
      <c r="D6" s="148" t="s">
        <v>16</v>
      </c>
      <c r="I6" s="142"/>
      <c r="L6" s="16"/>
    </row>
    <row r="7" s="1" customFormat="1" ht="16.5" customHeight="1">
      <c r="B7" s="16"/>
      <c r="E7" s="149" t="str">
        <f>'Rekapitulace stavby'!K6</f>
        <v xml:space="preserve">Oprava kolejí a výhybek v uzlu Plzeň a na trati  Plzeň - Blatno</v>
      </c>
      <c r="F7" s="148"/>
      <c r="G7" s="148"/>
      <c r="H7" s="148"/>
      <c r="I7" s="142"/>
      <c r="L7" s="16"/>
    </row>
    <row r="8" s="1" customFormat="1" ht="12" customHeight="1">
      <c r="B8" s="16"/>
      <c r="D8" s="148" t="s">
        <v>170</v>
      </c>
      <c r="I8" s="142"/>
      <c r="L8" s="16"/>
    </row>
    <row r="9" s="2" customFormat="1" ht="16.5" customHeight="1">
      <c r="A9" s="34"/>
      <c r="B9" s="40"/>
      <c r="C9" s="34"/>
      <c r="D9" s="34"/>
      <c r="E9" s="149" t="s">
        <v>171</v>
      </c>
      <c r="F9" s="34"/>
      <c r="G9" s="34"/>
      <c r="H9" s="34"/>
      <c r="I9" s="150"/>
      <c r="J9" s="34"/>
      <c r="K9" s="34"/>
      <c r="L9" s="59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 ht="12" customHeight="1">
      <c r="A10" s="34"/>
      <c r="B10" s="40"/>
      <c r="C10" s="34"/>
      <c r="D10" s="148" t="s">
        <v>172</v>
      </c>
      <c r="E10" s="34"/>
      <c r="F10" s="34"/>
      <c r="G10" s="34"/>
      <c r="H10" s="34"/>
      <c r="I10" s="150"/>
      <c r="J10" s="34"/>
      <c r="K10" s="34"/>
      <c r="L10" s="59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6.5" customHeight="1">
      <c r="A11" s="34"/>
      <c r="B11" s="40"/>
      <c r="C11" s="34"/>
      <c r="D11" s="34"/>
      <c r="E11" s="151" t="s">
        <v>727</v>
      </c>
      <c r="F11" s="34"/>
      <c r="G11" s="34"/>
      <c r="H11" s="34"/>
      <c r="I11" s="150"/>
      <c r="J11" s="34"/>
      <c r="K11" s="34"/>
      <c r="L11" s="59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>
      <c r="A12" s="34"/>
      <c r="B12" s="40"/>
      <c r="C12" s="34"/>
      <c r="D12" s="34"/>
      <c r="E12" s="34"/>
      <c r="F12" s="34"/>
      <c r="G12" s="34"/>
      <c r="H12" s="34"/>
      <c r="I12" s="150"/>
      <c r="J12" s="34"/>
      <c r="K12" s="34"/>
      <c r="L12" s="59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2" customHeight="1">
      <c r="A13" s="34"/>
      <c r="B13" s="40"/>
      <c r="C13" s="34"/>
      <c r="D13" s="148" t="s">
        <v>18</v>
      </c>
      <c r="E13" s="34"/>
      <c r="F13" s="137" t="s">
        <v>1</v>
      </c>
      <c r="G13" s="34"/>
      <c r="H13" s="34"/>
      <c r="I13" s="152" t="s">
        <v>19</v>
      </c>
      <c r="J13" s="137" t="s">
        <v>1</v>
      </c>
      <c r="K13" s="34"/>
      <c r="L13" s="59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40"/>
      <c r="C14" s="34"/>
      <c r="D14" s="148" t="s">
        <v>20</v>
      </c>
      <c r="E14" s="34"/>
      <c r="F14" s="137" t="s">
        <v>21</v>
      </c>
      <c r="G14" s="34"/>
      <c r="H14" s="34"/>
      <c r="I14" s="152" t="s">
        <v>22</v>
      </c>
      <c r="J14" s="153" t="str">
        <f>'Rekapitulace stavby'!AN8</f>
        <v>8. 1. 2020</v>
      </c>
      <c r="K14" s="34"/>
      <c r="L14" s="59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0.8" customHeight="1">
      <c r="A15" s="34"/>
      <c r="B15" s="40"/>
      <c r="C15" s="34"/>
      <c r="D15" s="34"/>
      <c r="E15" s="34"/>
      <c r="F15" s="34"/>
      <c r="G15" s="34"/>
      <c r="H15" s="34"/>
      <c r="I15" s="150"/>
      <c r="J15" s="34"/>
      <c r="K15" s="34"/>
      <c r="L15" s="59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12" customHeight="1">
      <c r="A16" s="34"/>
      <c r="B16" s="40"/>
      <c r="C16" s="34"/>
      <c r="D16" s="148" t="s">
        <v>24</v>
      </c>
      <c r="E16" s="34"/>
      <c r="F16" s="34"/>
      <c r="G16" s="34"/>
      <c r="H16" s="34"/>
      <c r="I16" s="152" t="s">
        <v>25</v>
      </c>
      <c r="J16" s="137" t="s">
        <v>1</v>
      </c>
      <c r="K16" s="34"/>
      <c r="L16" s="59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8" customHeight="1">
      <c r="A17" s="34"/>
      <c r="B17" s="40"/>
      <c r="C17" s="34"/>
      <c r="D17" s="34"/>
      <c r="E17" s="137" t="s">
        <v>26</v>
      </c>
      <c r="F17" s="34"/>
      <c r="G17" s="34"/>
      <c r="H17" s="34"/>
      <c r="I17" s="152" t="s">
        <v>27</v>
      </c>
      <c r="J17" s="137" t="s">
        <v>1</v>
      </c>
      <c r="K17" s="34"/>
      <c r="L17" s="59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6.96" customHeight="1">
      <c r="A18" s="34"/>
      <c r="B18" s="40"/>
      <c r="C18" s="34"/>
      <c r="D18" s="34"/>
      <c r="E18" s="34"/>
      <c r="F18" s="34"/>
      <c r="G18" s="34"/>
      <c r="H18" s="34"/>
      <c r="I18" s="150"/>
      <c r="J18" s="34"/>
      <c r="K18" s="34"/>
      <c r="L18" s="59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12" customHeight="1">
      <c r="A19" s="34"/>
      <c r="B19" s="40"/>
      <c r="C19" s="34"/>
      <c r="D19" s="148" t="s">
        <v>28</v>
      </c>
      <c r="E19" s="34"/>
      <c r="F19" s="34"/>
      <c r="G19" s="34"/>
      <c r="H19" s="34"/>
      <c r="I19" s="152" t="s">
        <v>25</v>
      </c>
      <c r="J19" s="29" t="str">
        <f>'Rekapitulace stavby'!AN13</f>
        <v>Vyplň údaj</v>
      </c>
      <c r="K19" s="34"/>
      <c r="L19" s="59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8" customHeight="1">
      <c r="A20" s="34"/>
      <c r="B20" s="40"/>
      <c r="C20" s="34"/>
      <c r="D20" s="34"/>
      <c r="E20" s="29" t="str">
        <f>'Rekapitulace stavby'!E14</f>
        <v>Vyplň údaj</v>
      </c>
      <c r="F20" s="137"/>
      <c r="G20" s="137"/>
      <c r="H20" s="137"/>
      <c r="I20" s="152" t="s">
        <v>27</v>
      </c>
      <c r="J20" s="29" t="str">
        <f>'Rekapitulace stavby'!AN14</f>
        <v>Vyplň údaj</v>
      </c>
      <c r="K20" s="34"/>
      <c r="L20" s="59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6.96" customHeight="1">
      <c r="A21" s="34"/>
      <c r="B21" s="40"/>
      <c r="C21" s="34"/>
      <c r="D21" s="34"/>
      <c r="E21" s="34"/>
      <c r="F21" s="34"/>
      <c r="G21" s="34"/>
      <c r="H21" s="34"/>
      <c r="I21" s="150"/>
      <c r="J21" s="34"/>
      <c r="K21" s="34"/>
      <c r="L21" s="59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12" customHeight="1">
      <c r="A22" s="34"/>
      <c r="B22" s="40"/>
      <c r="C22" s="34"/>
      <c r="D22" s="148" t="s">
        <v>30</v>
      </c>
      <c r="E22" s="34"/>
      <c r="F22" s="34"/>
      <c r="G22" s="34"/>
      <c r="H22" s="34"/>
      <c r="I22" s="152" t="s">
        <v>25</v>
      </c>
      <c r="J22" s="137" t="str">
        <f>IF('Rekapitulace stavby'!AN16="","",'Rekapitulace stavby'!AN16)</f>
        <v/>
      </c>
      <c r="K22" s="34"/>
      <c r="L22" s="59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8" customHeight="1">
      <c r="A23" s="34"/>
      <c r="B23" s="40"/>
      <c r="C23" s="34"/>
      <c r="D23" s="34"/>
      <c r="E23" s="137" t="str">
        <f>IF('Rekapitulace stavby'!E17="","",'Rekapitulace stavby'!E17)</f>
        <v xml:space="preserve"> </v>
      </c>
      <c r="F23" s="34"/>
      <c r="G23" s="34"/>
      <c r="H23" s="34"/>
      <c r="I23" s="152" t="s">
        <v>27</v>
      </c>
      <c r="J23" s="137" t="str">
        <f>IF('Rekapitulace stavby'!AN17="","",'Rekapitulace stavby'!AN17)</f>
        <v/>
      </c>
      <c r="K23" s="34"/>
      <c r="L23" s="59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6.96" customHeight="1">
      <c r="A24" s="34"/>
      <c r="B24" s="40"/>
      <c r="C24" s="34"/>
      <c r="D24" s="34"/>
      <c r="E24" s="34"/>
      <c r="F24" s="34"/>
      <c r="G24" s="34"/>
      <c r="H24" s="34"/>
      <c r="I24" s="150"/>
      <c r="J24" s="34"/>
      <c r="K24" s="34"/>
      <c r="L24" s="59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12" customHeight="1">
      <c r="A25" s="34"/>
      <c r="B25" s="40"/>
      <c r="C25" s="34"/>
      <c r="D25" s="148" t="s">
        <v>33</v>
      </c>
      <c r="E25" s="34"/>
      <c r="F25" s="34"/>
      <c r="G25" s="34"/>
      <c r="H25" s="34"/>
      <c r="I25" s="152" t="s">
        <v>25</v>
      </c>
      <c r="J25" s="137" t="s">
        <v>1</v>
      </c>
      <c r="K25" s="34"/>
      <c r="L25" s="59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8" customHeight="1">
      <c r="A26" s="34"/>
      <c r="B26" s="40"/>
      <c r="C26" s="34"/>
      <c r="D26" s="34"/>
      <c r="E26" s="137" t="s">
        <v>34</v>
      </c>
      <c r="F26" s="34"/>
      <c r="G26" s="34"/>
      <c r="H26" s="34"/>
      <c r="I26" s="152" t="s">
        <v>27</v>
      </c>
      <c r="J26" s="137" t="s">
        <v>1</v>
      </c>
      <c r="K26" s="34"/>
      <c r="L26" s="59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2" customFormat="1" ht="6.96" customHeight="1">
      <c r="A27" s="34"/>
      <c r="B27" s="40"/>
      <c r="C27" s="34"/>
      <c r="D27" s="34"/>
      <c r="E27" s="34"/>
      <c r="F27" s="34"/>
      <c r="G27" s="34"/>
      <c r="H27" s="34"/>
      <c r="I27" s="150"/>
      <c r="J27" s="34"/>
      <c r="K27" s="34"/>
      <c r="L27" s="59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="2" customFormat="1" ht="12" customHeight="1">
      <c r="A28" s="34"/>
      <c r="B28" s="40"/>
      <c r="C28" s="34"/>
      <c r="D28" s="148" t="s">
        <v>35</v>
      </c>
      <c r="E28" s="34"/>
      <c r="F28" s="34"/>
      <c r="G28" s="34"/>
      <c r="H28" s="34"/>
      <c r="I28" s="150"/>
      <c r="J28" s="34"/>
      <c r="K28" s="34"/>
      <c r="L28" s="59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8" customFormat="1" ht="16.5" customHeight="1">
      <c r="A29" s="154"/>
      <c r="B29" s="155"/>
      <c r="C29" s="154"/>
      <c r="D29" s="154"/>
      <c r="E29" s="156" t="s">
        <v>1</v>
      </c>
      <c r="F29" s="156"/>
      <c r="G29" s="156"/>
      <c r="H29" s="156"/>
      <c r="I29" s="157"/>
      <c r="J29" s="154"/>
      <c r="K29" s="154"/>
      <c r="L29" s="158"/>
      <c r="S29" s="154"/>
      <c r="T29" s="154"/>
      <c r="U29" s="154"/>
      <c r="V29" s="154"/>
      <c r="W29" s="154"/>
      <c r="X29" s="154"/>
      <c r="Y29" s="154"/>
      <c r="Z29" s="154"/>
      <c r="AA29" s="154"/>
      <c r="AB29" s="154"/>
      <c r="AC29" s="154"/>
      <c r="AD29" s="154"/>
      <c r="AE29" s="154"/>
    </row>
    <row r="30" s="2" customFormat="1" ht="6.96" customHeight="1">
      <c r="A30" s="34"/>
      <c r="B30" s="40"/>
      <c r="C30" s="34"/>
      <c r="D30" s="34"/>
      <c r="E30" s="34"/>
      <c r="F30" s="34"/>
      <c r="G30" s="34"/>
      <c r="H30" s="34"/>
      <c r="I30" s="150"/>
      <c r="J30" s="34"/>
      <c r="K30" s="34"/>
      <c r="L30" s="59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40"/>
      <c r="C31" s="34"/>
      <c r="D31" s="159"/>
      <c r="E31" s="159"/>
      <c r="F31" s="159"/>
      <c r="G31" s="159"/>
      <c r="H31" s="159"/>
      <c r="I31" s="160"/>
      <c r="J31" s="159"/>
      <c r="K31" s="159"/>
      <c r="L31" s="59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25.44" customHeight="1">
      <c r="A32" s="34"/>
      <c r="B32" s="40"/>
      <c r="C32" s="34"/>
      <c r="D32" s="161" t="s">
        <v>36</v>
      </c>
      <c r="E32" s="34"/>
      <c r="F32" s="34"/>
      <c r="G32" s="34"/>
      <c r="H32" s="34"/>
      <c r="I32" s="150"/>
      <c r="J32" s="162">
        <f>ROUND(J120, 2)</f>
        <v>0</v>
      </c>
      <c r="K32" s="34"/>
      <c r="L32" s="59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6.96" customHeight="1">
      <c r="A33" s="34"/>
      <c r="B33" s="40"/>
      <c r="C33" s="34"/>
      <c r="D33" s="159"/>
      <c r="E33" s="159"/>
      <c r="F33" s="159"/>
      <c r="G33" s="159"/>
      <c r="H33" s="159"/>
      <c r="I33" s="160"/>
      <c r="J33" s="159"/>
      <c r="K33" s="159"/>
      <c r="L33" s="59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40"/>
      <c r="C34" s="34"/>
      <c r="D34" s="34"/>
      <c r="E34" s="34"/>
      <c r="F34" s="163" t="s">
        <v>38</v>
      </c>
      <c r="G34" s="34"/>
      <c r="H34" s="34"/>
      <c r="I34" s="164" t="s">
        <v>37</v>
      </c>
      <c r="J34" s="163" t="s">
        <v>39</v>
      </c>
      <c r="K34" s="34"/>
      <c r="L34" s="59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="2" customFormat="1" ht="14.4" customHeight="1">
      <c r="A35" s="34"/>
      <c r="B35" s="40"/>
      <c r="C35" s="34"/>
      <c r="D35" s="165" t="s">
        <v>40</v>
      </c>
      <c r="E35" s="148" t="s">
        <v>41</v>
      </c>
      <c r="F35" s="166">
        <f>ROUND((SUM(BE120:BE312)),  2)</f>
        <v>0</v>
      </c>
      <c r="G35" s="34"/>
      <c r="H35" s="34"/>
      <c r="I35" s="167">
        <v>0.20999999999999999</v>
      </c>
      <c r="J35" s="166">
        <f>ROUND(((SUM(BE120:BE312))*I35),  2)</f>
        <v>0</v>
      </c>
      <c r="K35" s="34"/>
      <c r="L35" s="59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="2" customFormat="1" ht="14.4" customHeight="1">
      <c r="A36" s="34"/>
      <c r="B36" s="40"/>
      <c r="C36" s="34"/>
      <c r="D36" s="34"/>
      <c r="E36" s="148" t="s">
        <v>42</v>
      </c>
      <c r="F36" s="166">
        <f>ROUND((SUM(BF120:BF312)),  2)</f>
        <v>0</v>
      </c>
      <c r="G36" s="34"/>
      <c r="H36" s="34"/>
      <c r="I36" s="167">
        <v>0.14999999999999999</v>
      </c>
      <c r="J36" s="166">
        <f>ROUND(((SUM(BF120:BF312))*I36),  2)</f>
        <v>0</v>
      </c>
      <c r="K36" s="34"/>
      <c r="L36" s="59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40"/>
      <c r="C37" s="34"/>
      <c r="D37" s="34"/>
      <c r="E37" s="148" t="s">
        <v>43</v>
      </c>
      <c r="F37" s="166">
        <f>ROUND((SUM(BG120:BG312)),  2)</f>
        <v>0</v>
      </c>
      <c r="G37" s="34"/>
      <c r="H37" s="34"/>
      <c r="I37" s="167">
        <v>0.20999999999999999</v>
      </c>
      <c r="J37" s="166">
        <f>0</f>
        <v>0</v>
      </c>
      <c r="K37" s="34"/>
      <c r="L37" s="59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hidden="1" s="2" customFormat="1" ht="14.4" customHeight="1">
      <c r="A38" s="34"/>
      <c r="B38" s="40"/>
      <c r="C38" s="34"/>
      <c r="D38" s="34"/>
      <c r="E38" s="148" t="s">
        <v>44</v>
      </c>
      <c r="F38" s="166">
        <f>ROUND((SUM(BH120:BH312)),  2)</f>
        <v>0</v>
      </c>
      <c r="G38" s="34"/>
      <c r="H38" s="34"/>
      <c r="I38" s="167">
        <v>0.14999999999999999</v>
      </c>
      <c r="J38" s="166">
        <f>0</f>
        <v>0</v>
      </c>
      <c r="K38" s="34"/>
      <c r="L38" s="59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hidden="1" s="2" customFormat="1" ht="14.4" customHeight="1">
      <c r="A39" s="34"/>
      <c r="B39" s="40"/>
      <c r="C39" s="34"/>
      <c r="D39" s="34"/>
      <c r="E39" s="148" t="s">
        <v>45</v>
      </c>
      <c r="F39" s="166">
        <f>ROUND((SUM(BI120:BI312)),  2)</f>
        <v>0</v>
      </c>
      <c r="G39" s="34"/>
      <c r="H39" s="34"/>
      <c r="I39" s="167">
        <v>0</v>
      </c>
      <c r="J39" s="166">
        <f>0</f>
        <v>0</v>
      </c>
      <c r="K39" s="34"/>
      <c r="L39" s="59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6.96" customHeight="1">
      <c r="A40" s="34"/>
      <c r="B40" s="40"/>
      <c r="C40" s="34"/>
      <c r="D40" s="34"/>
      <c r="E40" s="34"/>
      <c r="F40" s="34"/>
      <c r="G40" s="34"/>
      <c r="H40" s="34"/>
      <c r="I40" s="150"/>
      <c r="J40" s="34"/>
      <c r="K40" s="34"/>
      <c r="L40" s="59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2" customFormat="1" ht="25.44" customHeight="1">
      <c r="A41" s="34"/>
      <c r="B41" s="40"/>
      <c r="C41" s="168"/>
      <c r="D41" s="169" t="s">
        <v>46</v>
      </c>
      <c r="E41" s="170"/>
      <c r="F41" s="170"/>
      <c r="G41" s="171" t="s">
        <v>47</v>
      </c>
      <c r="H41" s="172" t="s">
        <v>48</v>
      </c>
      <c r="I41" s="173"/>
      <c r="J41" s="174">
        <f>SUM(J32:J39)</f>
        <v>0</v>
      </c>
      <c r="K41" s="175"/>
      <c r="L41" s="59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="2" customFormat="1" ht="14.4" customHeight="1">
      <c r="A42" s="34"/>
      <c r="B42" s="40"/>
      <c r="C42" s="34"/>
      <c r="D42" s="34"/>
      <c r="E42" s="34"/>
      <c r="F42" s="34"/>
      <c r="G42" s="34"/>
      <c r="H42" s="34"/>
      <c r="I42" s="150"/>
      <c r="J42" s="34"/>
      <c r="K42" s="34"/>
      <c r="L42" s="59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="1" customFormat="1" ht="14.4" customHeight="1">
      <c r="B43" s="16"/>
      <c r="I43" s="142"/>
      <c r="L43" s="16"/>
    </row>
    <row r="44" s="1" customFormat="1" ht="14.4" customHeight="1">
      <c r="B44" s="16"/>
      <c r="I44" s="142"/>
      <c r="L44" s="16"/>
    </row>
    <row r="45" s="1" customFormat="1" ht="14.4" customHeight="1">
      <c r="B45" s="16"/>
      <c r="I45" s="142"/>
      <c r="L45" s="16"/>
    </row>
    <row r="46" s="1" customFormat="1" ht="14.4" customHeight="1">
      <c r="B46" s="16"/>
      <c r="I46" s="142"/>
      <c r="L46" s="16"/>
    </row>
    <row r="47" s="1" customFormat="1" ht="14.4" customHeight="1">
      <c r="B47" s="16"/>
      <c r="I47" s="142"/>
      <c r="L47" s="16"/>
    </row>
    <row r="48" s="1" customFormat="1" ht="14.4" customHeight="1">
      <c r="B48" s="16"/>
      <c r="I48" s="142"/>
      <c r="L48" s="16"/>
    </row>
    <row r="49" s="1" customFormat="1" ht="14.4" customHeight="1">
      <c r="B49" s="16"/>
      <c r="I49" s="142"/>
      <c r="L49" s="16"/>
    </row>
    <row r="50" s="2" customFormat="1" ht="14.4" customHeight="1">
      <c r="B50" s="59"/>
      <c r="D50" s="176" t="s">
        <v>49</v>
      </c>
      <c r="E50" s="177"/>
      <c r="F50" s="177"/>
      <c r="G50" s="176" t="s">
        <v>50</v>
      </c>
      <c r="H50" s="177"/>
      <c r="I50" s="178"/>
      <c r="J50" s="177"/>
      <c r="K50" s="177"/>
      <c r="L50" s="59"/>
    </row>
    <row r="51">
      <c r="B51" s="16"/>
      <c r="L51" s="16"/>
    </row>
    <row r="52">
      <c r="B52" s="16"/>
      <c r="L52" s="16"/>
    </row>
    <row r="53">
      <c r="B53" s="16"/>
      <c r="L53" s="16"/>
    </row>
    <row r="54">
      <c r="B54" s="16"/>
      <c r="L54" s="16"/>
    </row>
    <row r="55">
      <c r="B55" s="16"/>
      <c r="L55" s="16"/>
    </row>
    <row r="56">
      <c r="B56" s="16"/>
      <c r="L56" s="16"/>
    </row>
    <row r="57">
      <c r="B57" s="16"/>
      <c r="L57" s="16"/>
    </row>
    <row r="58">
      <c r="B58" s="16"/>
      <c r="L58" s="16"/>
    </row>
    <row r="59">
      <c r="B59" s="16"/>
      <c r="L59" s="16"/>
    </row>
    <row r="60">
      <c r="B60" s="16"/>
      <c r="L60" s="16"/>
    </row>
    <row r="61" s="2" customFormat="1">
      <c r="A61" s="34"/>
      <c r="B61" s="40"/>
      <c r="C61" s="34"/>
      <c r="D61" s="179" t="s">
        <v>51</v>
      </c>
      <c r="E61" s="180"/>
      <c r="F61" s="181" t="s">
        <v>52</v>
      </c>
      <c r="G61" s="179" t="s">
        <v>51</v>
      </c>
      <c r="H61" s="180"/>
      <c r="I61" s="182"/>
      <c r="J61" s="183" t="s">
        <v>52</v>
      </c>
      <c r="K61" s="180"/>
      <c r="L61" s="59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6"/>
      <c r="L62" s="16"/>
    </row>
    <row r="63">
      <c r="B63" s="16"/>
      <c r="L63" s="16"/>
    </row>
    <row r="64">
      <c r="B64" s="16"/>
      <c r="L64" s="16"/>
    </row>
    <row r="65" s="2" customFormat="1">
      <c r="A65" s="34"/>
      <c r="B65" s="40"/>
      <c r="C65" s="34"/>
      <c r="D65" s="176" t="s">
        <v>53</v>
      </c>
      <c r="E65" s="184"/>
      <c r="F65" s="184"/>
      <c r="G65" s="176" t="s">
        <v>54</v>
      </c>
      <c r="H65" s="184"/>
      <c r="I65" s="185"/>
      <c r="J65" s="184"/>
      <c r="K65" s="184"/>
      <c r="L65" s="59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6"/>
      <c r="L66" s="16"/>
    </row>
    <row r="67">
      <c r="B67" s="16"/>
      <c r="L67" s="16"/>
    </row>
    <row r="68">
      <c r="B68" s="16"/>
      <c r="L68" s="16"/>
    </row>
    <row r="69">
      <c r="B69" s="16"/>
      <c r="L69" s="16"/>
    </row>
    <row r="70">
      <c r="B70" s="16"/>
      <c r="L70" s="16"/>
    </row>
    <row r="71">
      <c r="B71" s="16"/>
      <c r="L71" s="16"/>
    </row>
    <row r="72">
      <c r="B72" s="16"/>
      <c r="L72" s="16"/>
    </row>
    <row r="73">
      <c r="B73" s="16"/>
      <c r="L73" s="16"/>
    </row>
    <row r="74">
      <c r="B74" s="16"/>
      <c r="L74" s="16"/>
    </row>
    <row r="75">
      <c r="B75" s="16"/>
      <c r="L75" s="16"/>
    </row>
    <row r="76" s="2" customFormat="1">
      <c r="A76" s="34"/>
      <c r="B76" s="40"/>
      <c r="C76" s="34"/>
      <c r="D76" s="179" t="s">
        <v>51</v>
      </c>
      <c r="E76" s="180"/>
      <c r="F76" s="181" t="s">
        <v>52</v>
      </c>
      <c r="G76" s="179" t="s">
        <v>51</v>
      </c>
      <c r="H76" s="180"/>
      <c r="I76" s="182"/>
      <c r="J76" s="183" t="s">
        <v>52</v>
      </c>
      <c r="K76" s="180"/>
      <c r="L76" s="59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186"/>
      <c r="C77" s="187"/>
      <c r="D77" s="187"/>
      <c r="E77" s="187"/>
      <c r="F77" s="187"/>
      <c r="G77" s="187"/>
      <c r="H77" s="187"/>
      <c r="I77" s="188"/>
      <c r="J77" s="187"/>
      <c r="K77" s="187"/>
      <c r="L77" s="59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189"/>
      <c r="C81" s="190"/>
      <c r="D81" s="190"/>
      <c r="E81" s="190"/>
      <c r="F81" s="190"/>
      <c r="G81" s="190"/>
      <c r="H81" s="190"/>
      <c r="I81" s="191"/>
      <c r="J81" s="190"/>
      <c r="K81" s="190"/>
      <c r="L81" s="59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174</v>
      </c>
      <c r="D82" s="36"/>
      <c r="E82" s="36"/>
      <c r="F82" s="36"/>
      <c r="G82" s="36"/>
      <c r="H82" s="36"/>
      <c r="I82" s="150"/>
      <c r="J82" s="36"/>
      <c r="K82" s="36"/>
      <c r="L82" s="59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6"/>
      <c r="D83" s="36"/>
      <c r="E83" s="36"/>
      <c r="F83" s="36"/>
      <c r="G83" s="36"/>
      <c r="H83" s="36"/>
      <c r="I83" s="150"/>
      <c r="J83" s="36"/>
      <c r="K83" s="36"/>
      <c r="L83" s="59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16</v>
      </c>
      <c r="D84" s="36"/>
      <c r="E84" s="36"/>
      <c r="F84" s="36"/>
      <c r="G84" s="36"/>
      <c r="H84" s="36"/>
      <c r="I84" s="150"/>
      <c r="J84" s="36"/>
      <c r="K84" s="36"/>
      <c r="L84" s="59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16.5" customHeight="1">
      <c r="A85" s="34"/>
      <c r="B85" s="35"/>
      <c r="C85" s="36"/>
      <c r="D85" s="36"/>
      <c r="E85" s="192" t="str">
        <f>E7</f>
        <v xml:space="preserve">Oprava kolejí a výhybek v uzlu Plzeň a na trati  Plzeň - Blatno</v>
      </c>
      <c r="F85" s="28"/>
      <c r="G85" s="28"/>
      <c r="H85" s="28"/>
      <c r="I85" s="150"/>
      <c r="J85" s="36"/>
      <c r="K85" s="36"/>
      <c r="L85" s="59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1" customFormat="1" ht="12" customHeight="1">
      <c r="B86" s="17"/>
      <c r="C86" s="28" t="s">
        <v>170</v>
      </c>
      <c r="D86" s="18"/>
      <c r="E86" s="18"/>
      <c r="F86" s="18"/>
      <c r="G86" s="18"/>
      <c r="H86" s="18"/>
      <c r="I86" s="142"/>
      <c r="J86" s="18"/>
      <c r="K86" s="18"/>
      <c r="L86" s="16"/>
    </row>
    <row r="87" s="2" customFormat="1" ht="16.5" customHeight="1">
      <c r="A87" s="34"/>
      <c r="B87" s="35"/>
      <c r="C87" s="36"/>
      <c r="D87" s="36"/>
      <c r="E87" s="192" t="s">
        <v>171</v>
      </c>
      <c r="F87" s="36"/>
      <c r="G87" s="36"/>
      <c r="H87" s="36"/>
      <c r="I87" s="150"/>
      <c r="J87" s="36"/>
      <c r="K87" s="36"/>
      <c r="L87" s="59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12" customHeight="1">
      <c r="A88" s="34"/>
      <c r="B88" s="35"/>
      <c r="C88" s="28" t="s">
        <v>172</v>
      </c>
      <c r="D88" s="36"/>
      <c r="E88" s="36"/>
      <c r="F88" s="36"/>
      <c r="G88" s="36"/>
      <c r="H88" s="36"/>
      <c r="I88" s="150"/>
      <c r="J88" s="36"/>
      <c r="K88" s="36"/>
      <c r="L88" s="59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6.5" customHeight="1">
      <c r="A89" s="34"/>
      <c r="B89" s="35"/>
      <c r="C89" s="36"/>
      <c r="D89" s="36"/>
      <c r="E89" s="72" t="str">
        <f>E11</f>
        <v>SO 1.3 - Oprava výhybky č. 484</v>
      </c>
      <c r="F89" s="36"/>
      <c r="G89" s="36"/>
      <c r="H89" s="36"/>
      <c r="I89" s="150"/>
      <c r="J89" s="36"/>
      <c r="K89" s="36"/>
      <c r="L89" s="59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6"/>
      <c r="D90" s="36"/>
      <c r="E90" s="36"/>
      <c r="F90" s="36"/>
      <c r="G90" s="36"/>
      <c r="H90" s="36"/>
      <c r="I90" s="150"/>
      <c r="J90" s="36"/>
      <c r="K90" s="36"/>
      <c r="L90" s="59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2" customHeight="1">
      <c r="A91" s="34"/>
      <c r="B91" s="35"/>
      <c r="C91" s="28" t="s">
        <v>20</v>
      </c>
      <c r="D91" s="36"/>
      <c r="E91" s="36"/>
      <c r="F91" s="23" t="str">
        <f>F14</f>
        <v>TO Plzeň, TO Třemošná</v>
      </c>
      <c r="G91" s="36"/>
      <c r="H91" s="36"/>
      <c r="I91" s="152" t="s">
        <v>22</v>
      </c>
      <c r="J91" s="75" t="str">
        <f>IF(J14="","",J14)</f>
        <v>8. 1. 2020</v>
      </c>
      <c r="K91" s="36"/>
      <c r="L91" s="59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6.96" customHeight="1">
      <c r="A92" s="34"/>
      <c r="B92" s="35"/>
      <c r="C92" s="36"/>
      <c r="D92" s="36"/>
      <c r="E92" s="36"/>
      <c r="F92" s="36"/>
      <c r="G92" s="36"/>
      <c r="H92" s="36"/>
      <c r="I92" s="150"/>
      <c r="J92" s="36"/>
      <c r="K92" s="36"/>
      <c r="L92" s="59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5.15" customHeight="1">
      <c r="A93" s="34"/>
      <c r="B93" s="35"/>
      <c r="C93" s="28" t="s">
        <v>24</v>
      </c>
      <c r="D93" s="36"/>
      <c r="E93" s="36"/>
      <c r="F93" s="23" t="str">
        <f>E17</f>
        <v xml:space="preserve">Správa železnic s.o. -  OŘ Plzeň</v>
      </c>
      <c r="G93" s="36"/>
      <c r="H93" s="36"/>
      <c r="I93" s="152" t="s">
        <v>30</v>
      </c>
      <c r="J93" s="32" t="str">
        <f>E23</f>
        <v xml:space="preserve"> </v>
      </c>
      <c r="K93" s="36"/>
      <c r="L93" s="59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15.15" customHeight="1">
      <c r="A94" s="34"/>
      <c r="B94" s="35"/>
      <c r="C94" s="28" t="s">
        <v>28</v>
      </c>
      <c r="D94" s="36"/>
      <c r="E94" s="36"/>
      <c r="F94" s="23" t="str">
        <f>IF(E20="","",E20)</f>
        <v>Vyplň údaj</v>
      </c>
      <c r="G94" s="36"/>
      <c r="H94" s="36"/>
      <c r="I94" s="152" t="s">
        <v>33</v>
      </c>
      <c r="J94" s="32" t="str">
        <f>E26</f>
        <v>Jung</v>
      </c>
      <c r="K94" s="36"/>
      <c r="L94" s="59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6"/>
      <c r="D95" s="36"/>
      <c r="E95" s="36"/>
      <c r="F95" s="36"/>
      <c r="G95" s="36"/>
      <c r="H95" s="36"/>
      <c r="I95" s="150"/>
      <c r="J95" s="36"/>
      <c r="K95" s="36"/>
      <c r="L95" s="59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9.28" customHeight="1">
      <c r="A96" s="34"/>
      <c r="B96" s="35"/>
      <c r="C96" s="193" t="s">
        <v>175</v>
      </c>
      <c r="D96" s="194"/>
      <c r="E96" s="194"/>
      <c r="F96" s="194"/>
      <c r="G96" s="194"/>
      <c r="H96" s="194"/>
      <c r="I96" s="195"/>
      <c r="J96" s="196" t="s">
        <v>176</v>
      </c>
      <c r="K96" s="194"/>
      <c r="L96" s="59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="2" customFormat="1" ht="10.32" customHeight="1">
      <c r="A97" s="34"/>
      <c r="B97" s="35"/>
      <c r="C97" s="36"/>
      <c r="D97" s="36"/>
      <c r="E97" s="36"/>
      <c r="F97" s="36"/>
      <c r="G97" s="36"/>
      <c r="H97" s="36"/>
      <c r="I97" s="150"/>
      <c r="J97" s="36"/>
      <c r="K97" s="36"/>
      <c r="L97" s="59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="2" customFormat="1" ht="22.8" customHeight="1">
      <c r="A98" s="34"/>
      <c r="B98" s="35"/>
      <c r="C98" s="197" t="s">
        <v>177</v>
      </c>
      <c r="D98" s="36"/>
      <c r="E98" s="36"/>
      <c r="F98" s="36"/>
      <c r="G98" s="36"/>
      <c r="H98" s="36"/>
      <c r="I98" s="150"/>
      <c r="J98" s="106">
        <f>J120</f>
        <v>0</v>
      </c>
      <c r="K98" s="36"/>
      <c r="L98" s="59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U98" s="13" t="s">
        <v>178</v>
      </c>
    </row>
    <row r="99" s="2" customFormat="1" ht="21.84" customHeight="1">
      <c r="A99" s="34"/>
      <c r="B99" s="35"/>
      <c r="C99" s="36"/>
      <c r="D99" s="36"/>
      <c r="E99" s="36"/>
      <c r="F99" s="36"/>
      <c r="G99" s="36"/>
      <c r="H99" s="36"/>
      <c r="I99" s="150"/>
      <c r="J99" s="36"/>
      <c r="K99" s="36"/>
      <c r="L99" s="59"/>
      <c r="S99" s="34"/>
      <c r="T99" s="34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</row>
    <row r="100" s="2" customFormat="1" ht="6.96" customHeight="1">
      <c r="A100" s="34"/>
      <c r="B100" s="62"/>
      <c r="C100" s="63"/>
      <c r="D100" s="63"/>
      <c r="E100" s="63"/>
      <c r="F100" s="63"/>
      <c r="G100" s="63"/>
      <c r="H100" s="63"/>
      <c r="I100" s="188"/>
      <c r="J100" s="63"/>
      <c r="K100" s="63"/>
      <c r="L100" s="59"/>
      <c r="S100" s="34"/>
      <c r="T100" s="34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</row>
    <row r="104" s="2" customFormat="1" ht="6.96" customHeight="1">
      <c r="A104" s="34"/>
      <c r="B104" s="64"/>
      <c r="C104" s="65"/>
      <c r="D104" s="65"/>
      <c r="E104" s="65"/>
      <c r="F104" s="65"/>
      <c r="G104" s="65"/>
      <c r="H104" s="65"/>
      <c r="I104" s="191"/>
      <c r="J104" s="65"/>
      <c r="K104" s="65"/>
      <c r="L104" s="59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5" s="2" customFormat="1" ht="24.96" customHeight="1">
      <c r="A105" s="34"/>
      <c r="B105" s="35"/>
      <c r="C105" s="19" t="s">
        <v>179</v>
      </c>
      <c r="D105" s="36"/>
      <c r="E105" s="36"/>
      <c r="F105" s="36"/>
      <c r="G105" s="36"/>
      <c r="H105" s="36"/>
      <c r="I105" s="150"/>
      <c r="J105" s="36"/>
      <c r="K105" s="36"/>
      <c r="L105" s="59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="2" customFormat="1" ht="6.96" customHeight="1">
      <c r="A106" s="34"/>
      <c r="B106" s="35"/>
      <c r="C106" s="36"/>
      <c r="D106" s="36"/>
      <c r="E106" s="36"/>
      <c r="F106" s="36"/>
      <c r="G106" s="36"/>
      <c r="H106" s="36"/>
      <c r="I106" s="150"/>
      <c r="J106" s="36"/>
      <c r="K106" s="36"/>
      <c r="L106" s="59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="2" customFormat="1" ht="12" customHeight="1">
      <c r="A107" s="34"/>
      <c r="B107" s="35"/>
      <c r="C107" s="28" t="s">
        <v>16</v>
      </c>
      <c r="D107" s="36"/>
      <c r="E107" s="36"/>
      <c r="F107" s="36"/>
      <c r="G107" s="36"/>
      <c r="H107" s="36"/>
      <c r="I107" s="150"/>
      <c r="J107" s="36"/>
      <c r="K107" s="36"/>
      <c r="L107" s="59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="2" customFormat="1" ht="16.5" customHeight="1">
      <c r="A108" s="34"/>
      <c r="B108" s="35"/>
      <c r="C108" s="36"/>
      <c r="D108" s="36"/>
      <c r="E108" s="192" t="str">
        <f>E7</f>
        <v xml:space="preserve">Oprava kolejí a výhybek v uzlu Plzeň a na trati  Plzeň - Blatno</v>
      </c>
      <c r="F108" s="28"/>
      <c r="G108" s="28"/>
      <c r="H108" s="28"/>
      <c r="I108" s="150"/>
      <c r="J108" s="36"/>
      <c r="K108" s="36"/>
      <c r="L108" s="59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="1" customFormat="1" ht="12" customHeight="1">
      <c r="B109" s="17"/>
      <c r="C109" s="28" t="s">
        <v>170</v>
      </c>
      <c r="D109" s="18"/>
      <c r="E109" s="18"/>
      <c r="F109" s="18"/>
      <c r="G109" s="18"/>
      <c r="H109" s="18"/>
      <c r="I109" s="142"/>
      <c r="J109" s="18"/>
      <c r="K109" s="18"/>
      <c r="L109" s="16"/>
    </row>
    <row r="110" s="2" customFormat="1" ht="16.5" customHeight="1">
      <c r="A110" s="34"/>
      <c r="B110" s="35"/>
      <c r="C110" s="36"/>
      <c r="D110" s="36"/>
      <c r="E110" s="192" t="s">
        <v>171</v>
      </c>
      <c r="F110" s="36"/>
      <c r="G110" s="36"/>
      <c r="H110" s="36"/>
      <c r="I110" s="150"/>
      <c r="J110" s="36"/>
      <c r="K110" s="36"/>
      <c r="L110" s="59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="2" customFormat="1" ht="12" customHeight="1">
      <c r="A111" s="34"/>
      <c r="B111" s="35"/>
      <c r="C111" s="28" t="s">
        <v>172</v>
      </c>
      <c r="D111" s="36"/>
      <c r="E111" s="36"/>
      <c r="F111" s="36"/>
      <c r="G111" s="36"/>
      <c r="H111" s="36"/>
      <c r="I111" s="150"/>
      <c r="J111" s="36"/>
      <c r="K111" s="36"/>
      <c r="L111" s="59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="2" customFormat="1" ht="16.5" customHeight="1">
      <c r="A112" s="34"/>
      <c r="B112" s="35"/>
      <c r="C112" s="36"/>
      <c r="D112" s="36"/>
      <c r="E112" s="72" t="str">
        <f>E11</f>
        <v>SO 1.3 - Oprava výhybky č. 484</v>
      </c>
      <c r="F112" s="36"/>
      <c r="G112" s="36"/>
      <c r="H112" s="36"/>
      <c r="I112" s="150"/>
      <c r="J112" s="36"/>
      <c r="K112" s="36"/>
      <c r="L112" s="59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="2" customFormat="1" ht="6.96" customHeight="1">
      <c r="A113" s="34"/>
      <c r="B113" s="35"/>
      <c r="C113" s="36"/>
      <c r="D113" s="36"/>
      <c r="E113" s="36"/>
      <c r="F113" s="36"/>
      <c r="G113" s="36"/>
      <c r="H113" s="36"/>
      <c r="I113" s="150"/>
      <c r="J113" s="36"/>
      <c r="K113" s="36"/>
      <c r="L113" s="59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12" customHeight="1">
      <c r="A114" s="34"/>
      <c r="B114" s="35"/>
      <c r="C114" s="28" t="s">
        <v>20</v>
      </c>
      <c r="D114" s="36"/>
      <c r="E114" s="36"/>
      <c r="F114" s="23" t="str">
        <f>F14</f>
        <v>TO Plzeň, TO Třemošná</v>
      </c>
      <c r="G114" s="36"/>
      <c r="H114" s="36"/>
      <c r="I114" s="152" t="s">
        <v>22</v>
      </c>
      <c r="J114" s="75" t="str">
        <f>IF(J14="","",J14)</f>
        <v>8. 1. 2020</v>
      </c>
      <c r="K114" s="36"/>
      <c r="L114" s="59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6.96" customHeight="1">
      <c r="A115" s="34"/>
      <c r="B115" s="35"/>
      <c r="C115" s="36"/>
      <c r="D115" s="36"/>
      <c r="E115" s="36"/>
      <c r="F115" s="36"/>
      <c r="G115" s="36"/>
      <c r="H115" s="36"/>
      <c r="I115" s="150"/>
      <c r="J115" s="36"/>
      <c r="K115" s="36"/>
      <c r="L115" s="59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2" customFormat="1" ht="15.15" customHeight="1">
      <c r="A116" s="34"/>
      <c r="B116" s="35"/>
      <c r="C116" s="28" t="s">
        <v>24</v>
      </c>
      <c r="D116" s="36"/>
      <c r="E116" s="36"/>
      <c r="F116" s="23" t="str">
        <f>E17</f>
        <v xml:space="preserve">Správa železnic s.o. -  OŘ Plzeň</v>
      </c>
      <c r="G116" s="36"/>
      <c r="H116" s="36"/>
      <c r="I116" s="152" t="s">
        <v>30</v>
      </c>
      <c r="J116" s="32" t="str">
        <f>E23</f>
        <v xml:space="preserve"> </v>
      </c>
      <c r="K116" s="36"/>
      <c r="L116" s="59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="2" customFormat="1" ht="15.15" customHeight="1">
      <c r="A117" s="34"/>
      <c r="B117" s="35"/>
      <c r="C117" s="28" t="s">
        <v>28</v>
      </c>
      <c r="D117" s="36"/>
      <c r="E117" s="36"/>
      <c r="F117" s="23" t="str">
        <f>IF(E20="","",E20)</f>
        <v>Vyplň údaj</v>
      </c>
      <c r="G117" s="36"/>
      <c r="H117" s="36"/>
      <c r="I117" s="152" t="s">
        <v>33</v>
      </c>
      <c r="J117" s="32" t="str">
        <f>E26</f>
        <v>Jung</v>
      </c>
      <c r="K117" s="36"/>
      <c r="L117" s="59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="2" customFormat="1" ht="10.32" customHeight="1">
      <c r="A118" s="34"/>
      <c r="B118" s="35"/>
      <c r="C118" s="36"/>
      <c r="D118" s="36"/>
      <c r="E118" s="36"/>
      <c r="F118" s="36"/>
      <c r="G118" s="36"/>
      <c r="H118" s="36"/>
      <c r="I118" s="150"/>
      <c r="J118" s="36"/>
      <c r="K118" s="36"/>
      <c r="L118" s="59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="9" customFormat="1" ht="29.28" customHeight="1">
      <c r="A119" s="198"/>
      <c r="B119" s="199"/>
      <c r="C119" s="200" t="s">
        <v>180</v>
      </c>
      <c r="D119" s="201" t="s">
        <v>61</v>
      </c>
      <c r="E119" s="201" t="s">
        <v>57</v>
      </c>
      <c r="F119" s="201" t="s">
        <v>58</v>
      </c>
      <c r="G119" s="201" t="s">
        <v>181</v>
      </c>
      <c r="H119" s="201" t="s">
        <v>182</v>
      </c>
      <c r="I119" s="202" t="s">
        <v>183</v>
      </c>
      <c r="J119" s="203" t="s">
        <v>176</v>
      </c>
      <c r="K119" s="204" t="s">
        <v>184</v>
      </c>
      <c r="L119" s="205"/>
      <c r="M119" s="96" t="s">
        <v>1</v>
      </c>
      <c r="N119" s="97" t="s">
        <v>40</v>
      </c>
      <c r="O119" s="97" t="s">
        <v>185</v>
      </c>
      <c r="P119" s="97" t="s">
        <v>186</v>
      </c>
      <c r="Q119" s="97" t="s">
        <v>187</v>
      </c>
      <c r="R119" s="97" t="s">
        <v>188</v>
      </c>
      <c r="S119" s="97" t="s">
        <v>189</v>
      </c>
      <c r="T119" s="98" t="s">
        <v>190</v>
      </c>
      <c r="U119" s="198"/>
      <c r="V119" s="198"/>
      <c r="W119" s="198"/>
      <c r="X119" s="198"/>
      <c r="Y119" s="198"/>
      <c r="Z119" s="198"/>
      <c r="AA119" s="198"/>
      <c r="AB119" s="198"/>
      <c r="AC119" s="198"/>
      <c r="AD119" s="198"/>
      <c r="AE119" s="198"/>
    </row>
    <row r="120" s="2" customFormat="1" ht="22.8" customHeight="1">
      <c r="A120" s="34"/>
      <c r="B120" s="35"/>
      <c r="C120" s="103" t="s">
        <v>191</v>
      </c>
      <c r="D120" s="36"/>
      <c r="E120" s="36"/>
      <c r="F120" s="36"/>
      <c r="G120" s="36"/>
      <c r="H120" s="36"/>
      <c r="I120" s="150"/>
      <c r="J120" s="206">
        <f>BK120</f>
        <v>0</v>
      </c>
      <c r="K120" s="36"/>
      <c r="L120" s="40"/>
      <c r="M120" s="99"/>
      <c r="N120" s="207"/>
      <c r="O120" s="100"/>
      <c r="P120" s="208">
        <f>SUM(P121:P312)</f>
        <v>0</v>
      </c>
      <c r="Q120" s="100"/>
      <c r="R120" s="208">
        <f>SUM(R121:R312)</f>
        <v>16.90672</v>
      </c>
      <c r="S120" s="100"/>
      <c r="T120" s="209">
        <f>SUM(T121:T312)</f>
        <v>0</v>
      </c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T120" s="13" t="s">
        <v>75</v>
      </c>
      <c r="AU120" s="13" t="s">
        <v>178</v>
      </c>
      <c r="BK120" s="210">
        <f>SUM(BK121:BK312)</f>
        <v>0</v>
      </c>
    </row>
    <row r="121" s="2" customFormat="1" ht="16.5" customHeight="1">
      <c r="A121" s="34"/>
      <c r="B121" s="35"/>
      <c r="C121" s="211" t="s">
        <v>83</v>
      </c>
      <c r="D121" s="211" t="s">
        <v>192</v>
      </c>
      <c r="E121" s="212" t="s">
        <v>728</v>
      </c>
      <c r="F121" s="213" t="s">
        <v>729</v>
      </c>
      <c r="G121" s="214" t="s">
        <v>195</v>
      </c>
      <c r="H121" s="215">
        <v>43.200000000000003</v>
      </c>
      <c r="I121" s="216"/>
      <c r="J121" s="217">
        <f>ROUND(I121*H121,2)</f>
        <v>0</v>
      </c>
      <c r="K121" s="218"/>
      <c r="L121" s="40"/>
      <c r="M121" s="219" t="s">
        <v>1</v>
      </c>
      <c r="N121" s="220" t="s">
        <v>41</v>
      </c>
      <c r="O121" s="87"/>
      <c r="P121" s="221">
        <f>O121*H121</f>
        <v>0</v>
      </c>
      <c r="Q121" s="221">
        <v>0</v>
      </c>
      <c r="R121" s="221">
        <f>Q121*H121</f>
        <v>0</v>
      </c>
      <c r="S121" s="221">
        <v>0</v>
      </c>
      <c r="T121" s="222">
        <f>S121*H121</f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R121" s="223" t="s">
        <v>196</v>
      </c>
      <c r="AT121" s="223" t="s">
        <v>192</v>
      </c>
      <c r="AU121" s="223" t="s">
        <v>76</v>
      </c>
      <c r="AY121" s="13" t="s">
        <v>197</v>
      </c>
      <c r="BE121" s="224">
        <f>IF(N121="základní",J121,0)</f>
        <v>0</v>
      </c>
      <c r="BF121" s="224">
        <f>IF(N121="snížená",J121,0)</f>
        <v>0</v>
      </c>
      <c r="BG121" s="224">
        <f>IF(N121="zákl. přenesená",J121,0)</f>
        <v>0</v>
      </c>
      <c r="BH121" s="224">
        <f>IF(N121="sníž. přenesená",J121,0)</f>
        <v>0</v>
      </c>
      <c r="BI121" s="224">
        <f>IF(N121="nulová",J121,0)</f>
        <v>0</v>
      </c>
      <c r="BJ121" s="13" t="s">
        <v>83</v>
      </c>
      <c r="BK121" s="224">
        <f>ROUND(I121*H121,2)</f>
        <v>0</v>
      </c>
      <c r="BL121" s="13" t="s">
        <v>196</v>
      </c>
      <c r="BM121" s="223" t="s">
        <v>730</v>
      </c>
    </row>
    <row r="122" s="2" customFormat="1">
      <c r="A122" s="34"/>
      <c r="B122" s="35"/>
      <c r="C122" s="36"/>
      <c r="D122" s="225" t="s">
        <v>199</v>
      </c>
      <c r="E122" s="36"/>
      <c r="F122" s="226" t="s">
        <v>731</v>
      </c>
      <c r="G122" s="36"/>
      <c r="H122" s="36"/>
      <c r="I122" s="150"/>
      <c r="J122" s="36"/>
      <c r="K122" s="36"/>
      <c r="L122" s="40"/>
      <c r="M122" s="227"/>
      <c r="N122" s="228"/>
      <c r="O122" s="87"/>
      <c r="P122" s="87"/>
      <c r="Q122" s="87"/>
      <c r="R122" s="87"/>
      <c r="S122" s="87"/>
      <c r="T122" s="88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T122" s="13" t="s">
        <v>199</v>
      </c>
      <c r="AU122" s="13" t="s">
        <v>76</v>
      </c>
    </row>
    <row r="123" s="2" customFormat="1">
      <c r="A123" s="34"/>
      <c r="B123" s="35"/>
      <c r="C123" s="36"/>
      <c r="D123" s="225" t="s">
        <v>340</v>
      </c>
      <c r="E123" s="36"/>
      <c r="F123" s="229" t="s">
        <v>732</v>
      </c>
      <c r="G123" s="36"/>
      <c r="H123" s="36"/>
      <c r="I123" s="150"/>
      <c r="J123" s="36"/>
      <c r="K123" s="36"/>
      <c r="L123" s="40"/>
      <c r="M123" s="227"/>
      <c r="N123" s="228"/>
      <c r="O123" s="87"/>
      <c r="P123" s="87"/>
      <c r="Q123" s="87"/>
      <c r="R123" s="87"/>
      <c r="S123" s="87"/>
      <c r="T123" s="88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T123" s="13" t="s">
        <v>340</v>
      </c>
      <c r="AU123" s="13" t="s">
        <v>76</v>
      </c>
    </row>
    <row r="124" s="2" customFormat="1">
      <c r="A124" s="34"/>
      <c r="B124" s="35"/>
      <c r="C124" s="36"/>
      <c r="D124" s="225" t="s">
        <v>201</v>
      </c>
      <c r="E124" s="36"/>
      <c r="F124" s="229" t="s">
        <v>733</v>
      </c>
      <c r="G124" s="36"/>
      <c r="H124" s="36"/>
      <c r="I124" s="150"/>
      <c r="J124" s="36"/>
      <c r="K124" s="36"/>
      <c r="L124" s="40"/>
      <c r="M124" s="227"/>
      <c r="N124" s="228"/>
      <c r="O124" s="87"/>
      <c r="P124" s="87"/>
      <c r="Q124" s="87"/>
      <c r="R124" s="87"/>
      <c r="S124" s="87"/>
      <c r="T124" s="88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T124" s="13" t="s">
        <v>201</v>
      </c>
      <c r="AU124" s="13" t="s">
        <v>76</v>
      </c>
    </row>
    <row r="125" s="10" customFormat="1">
      <c r="A125" s="10"/>
      <c r="B125" s="230"/>
      <c r="C125" s="231"/>
      <c r="D125" s="225" t="s">
        <v>203</v>
      </c>
      <c r="E125" s="232" t="s">
        <v>1</v>
      </c>
      <c r="F125" s="233" t="s">
        <v>734</v>
      </c>
      <c r="G125" s="231"/>
      <c r="H125" s="234">
        <v>22.800000000000001</v>
      </c>
      <c r="I125" s="235"/>
      <c r="J125" s="231"/>
      <c r="K125" s="231"/>
      <c r="L125" s="236"/>
      <c r="M125" s="237"/>
      <c r="N125" s="238"/>
      <c r="O125" s="238"/>
      <c r="P125" s="238"/>
      <c r="Q125" s="238"/>
      <c r="R125" s="238"/>
      <c r="S125" s="238"/>
      <c r="T125" s="239"/>
      <c r="U125" s="10"/>
      <c r="V125" s="10"/>
      <c r="W125" s="10"/>
      <c r="X125" s="10"/>
      <c r="Y125" s="10"/>
      <c r="Z125" s="10"/>
      <c r="AA125" s="10"/>
      <c r="AB125" s="10"/>
      <c r="AC125" s="10"/>
      <c r="AD125" s="10"/>
      <c r="AE125" s="10"/>
      <c r="AT125" s="240" t="s">
        <v>203</v>
      </c>
      <c r="AU125" s="240" t="s">
        <v>76</v>
      </c>
      <c r="AV125" s="10" t="s">
        <v>85</v>
      </c>
      <c r="AW125" s="10" t="s">
        <v>32</v>
      </c>
      <c r="AX125" s="10" t="s">
        <v>76</v>
      </c>
      <c r="AY125" s="240" t="s">
        <v>197</v>
      </c>
    </row>
    <row r="126" s="10" customFormat="1">
      <c r="A126" s="10"/>
      <c r="B126" s="230"/>
      <c r="C126" s="231"/>
      <c r="D126" s="225" t="s">
        <v>203</v>
      </c>
      <c r="E126" s="232" t="s">
        <v>1</v>
      </c>
      <c r="F126" s="233" t="s">
        <v>735</v>
      </c>
      <c r="G126" s="231"/>
      <c r="H126" s="234">
        <v>20.399999999999999</v>
      </c>
      <c r="I126" s="235"/>
      <c r="J126" s="231"/>
      <c r="K126" s="231"/>
      <c r="L126" s="236"/>
      <c r="M126" s="237"/>
      <c r="N126" s="238"/>
      <c r="O126" s="238"/>
      <c r="P126" s="238"/>
      <c r="Q126" s="238"/>
      <c r="R126" s="238"/>
      <c r="S126" s="238"/>
      <c r="T126" s="239"/>
      <c r="U126" s="10"/>
      <c r="V126" s="10"/>
      <c r="W126" s="10"/>
      <c r="X126" s="10"/>
      <c r="Y126" s="10"/>
      <c r="Z126" s="10"/>
      <c r="AA126" s="10"/>
      <c r="AB126" s="10"/>
      <c r="AC126" s="10"/>
      <c r="AD126" s="10"/>
      <c r="AE126" s="10"/>
      <c r="AT126" s="240" t="s">
        <v>203</v>
      </c>
      <c r="AU126" s="240" t="s">
        <v>76</v>
      </c>
      <c r="AV126" s="10" t="s">
        <v>85</v>
      </c>
      <c r="AW126" s="10" t="s">
        <v>32</v>
      </c>
      <c r="AX126" s="10" t="s">
        <v>76</v>
      </c>
      <c r="AY126" s="240" t="s">
        <v>197</v>
      </c>
    </row>
    <row r="127" s="11" customFormat="1">
      <c r="A127" s="11"/>
      <c r="B127" s="241"/>
      <c r="C127" s="242"/>
      <c r="D127" s="225" t="s">
        <v>203</v>
      </c>
      <c r="E127" s="243" t="s">
        <v>1</v>
      </c>
      <c r="F127" s="244" t="s">
        <v>206</v>
      </c>
      <c r="G127" s="242"/>
      <c r="H127" s="245">
        <v>43.200000000000003</v>
      </c>
      <c r="I127" s="246"/>
      <c r="J127" s="242"/>
      <c r="K127" s="242"/>
      <c r="L127" s="247"/>
      <c r="M127" s="248"/>
      <c r="N127" s="249"/>
      <c r="O127" s="249"/>
      <c r="P127" s="249"/>
      <c r="Q127" s="249"/>
      <c r="R127" s="249"/>
      <c r="S127" s="249"/>
      <c r="T127" s="250"/>
      <c r="U127" s="11"/>
      <c r="V127" s="11"/>
      <c r="W127" s="11"/>
      <c r="X127" s="11"/>
      <c r="Y127" s="11"/>
      <c r="Z127" s="11"/>
      <c r="AA127" s="11"/>
      <c r="AB127" s="11"/>
      <c r="AC127" s="11"/>
      <c r="AD127" s="11"/>
      <c r="AE127" s="11"/>
      <c r="AT127" s="251" t="s">
        <v>203</v>
      </c>
      <c r="AU127" s="251" t="s">
        <v>76</v>
      </c>
      <c r="AV127" s="11" t="s">
        <v>196</v>
      </c>
      <c r="AW127" s="11" t="s">
        <v>32</v>
      </c>
      <c r="AX127" s="11" t="s">
        <v>83</v>
      </c>
      <c r="AY127" s="251" t="s">
        <v>197</v>
      </c>
    </row>
    <row r="128" s="2" customFormat="1" ht="16.5" customHeight="1">
      <c r="A128" s="34"/>
      <c r="B128" s="35"/>
      <c r="C128" s="211" t="s">
        <v>85</v>
      </c>
      <c r="D128" s="211" t="s">
        <v>192</v>
      </c>
      <c r="E128" s="212" t="s">
        <v>207</v>
      </c>
      <c r="F128" s="213" t="s">
        <v>208</v>
      </c>
      <c r="G128" s="214" t="s">
        <v>209</v>
      </c>
      <c r="H128" s="215">
        <v>6</v>
      </c>
      <c r="I128" s="216"/>
      <c r="J128" s="217">
        <f>ROUND(I128*H128,2)</f>
        <v>0</v>
      </c>
      <c r="K128" s="218"/>
      <c r="L128" s="40"/>
      <c r="M128" s="219" t="s">
        <v>1</v>
      </c>
      <c r="N128" s="220" t="s">
        <v>41</v>
      </c>
      <c r="O128" s="87"/>
      <c r="P128" s="221">
        <f>O128*H128</f>
        <v>0</v>
      </c>
      <c r="Q128" s="221">
        <v>0</v>
      </c>
      <c r="R128" s="221">
        <f>Q128*H128</f>
        <v>0</v>
      </c>
      <c r="S128" s="221">
        <v>0</v>
      </c>
      <c r="T128" s="222">
        <f>S128*H128</f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223" t="s">
        <v>196</v>
      </c>
      <c r="AT128" s="223" t="s">
        <v>192</v>
      </c>
      <c r="AU128" s="223" t="s">
        <v>76</v>
      </c>
      <c r="AY128" s="13" t="s">
        <v>197</v>
      </c>
      <c r="BE128" s="224">
        <f>IF(N128="základní",J128,0)</f>
        <v>0</v>
      </c>
      <c r="BF128" s="224">
        <f>IF(N128="snížená",J128,0)</f>
        <v>0</v>
      </c>
      <c r="BG128" s="224">
        <f>IF(N128="zákl. přenesená",J128,0)</f>
        <v>0</v>
      </c>
      <c r="BH128" s="224">
        <f>IF(N128="sníž. přenesená",J128,0)</f>
        <v>0</v>
      </c>
      <c r="BI128" s="224">
        <f>IF(N128="nulová",J128,0)</f>
        <v>0</v>
      </c>
      <c r="BJ128" s="13" t="s">
        <v>83</v>
      </c>
      <c r="BK128" s="224">
        <f>ROUND(I128*H128,2)</f>
        <v>0</v>
      </c>
      <c r="BL128" s="13" t="s">
        <v>196</v>
      </c>
      <c r="BM128" s="223" t="s">
        <v>736</v>
      </c>
    </row>
    <row r="129" s="2" customFormat="1">
      <c r="A129" s="34"/>
      <c r="B129" s="35"/>
      <c r="C129" s="36"/>
      <c r="D129" s="225" t="s">
        <v>199</v>
      </c>
      <c r="E129" s="36"/>
      <c r="F129" s="226" t="s">
        <v>211</v>
      </c>
      <c r="G129" s="36"/>
      <c r="H129" s="36"/>
      <c r="I129" s="150"/>
      <c r="J129" s="36"/>
      <c r="K129" s="36"/>
      <c r="L129" s="40"/>
      <c r="M129" s="227"/>
      <c r="N129" s="228"/>
      <c r="O129" s="87"/>
      <c r="P129" s="87"/>
      <c r="Q129" s="87"/>
      <c r="R129" s="87"/>
      <c r="S129" s="87"/>
      <c r="T129" s="88"/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T129" s="13" t="s">
        <v>199</v>
      </c>
      <c r="AU129" s="13" t="s">
        <v>76</v>
      </c>
    </row>
    <row r="130" s="2" customFormat="1">
      <c r="A130" s="34"/>
      <c r="B130" s="35"/>
      <c r="C130" s="36"/>
      <c r="D130" s="225" t="s">
        <v>340</v>
      </c>
      <c r="E130" s="36"/>
      <c r="F130" s="229" t="s">
        <v>737</v>
      </c>
      <c r="G130" s="36"/>
      <c r="H130" s="36"/>
      <c r="I130" s="150"/>
      <c r="J130" s="36"/>
      <c r="K130" s="36"/>
      <c r="L130" s="40"/>
      <c r="M130" s="227"/>
      <c r="N130" s="228"/>
      <c r="O130" s="87"/>
      <c r="P130" s="87"/>
      <c r="Q130" s="87"/>
      <c r="R130" s="87"/>
      <c r="S130" s="87"/>
      <c r="T130" s="88"/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T130" s="13" t="s">
        <v>340</v>
      </c>
      <c r="AU130" s="13" t="s">
        <v>76</v>
      </c>
    </row>
    <row r="131" s="2" customFormat="1">
      <c r="A131" s="34"/>
      <c r="B131" s="35"/>
      <c r="C131" s="36"/>
      <c r="D131" s="225" t="s">
        <v>201</v>
      </c>
      <c r="E131" s="36"/>
      <c r="F131" s="229" t="s">
        <v>212</v>
      </c>
      <c r="G131" s="36"/>
      <c r="H131" s="36"/>
      <c r="I131" s="150"/>
      <c r="J131" s="36"/>
      <c r="K131" s="36"/>
      <c r="L131" s="40"/>
      <c r="M131" s="227"/>
      <c r="N131" s="228"/>
      <c r="O131" s="87"/>
      <c r="P131" s="87"/>
      <c r="Q131" s="87"/>
      <c r="R131" s="87"/>
      <c r="S131" s="87"/>
      <c r="T131" s="88"/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T131" s="13" t="s">
        <v>201</v>
      </c>
      <c r="AU131" s="13" t="s">
        <v>76</v>
      </c>
    </row>
    <row r="132" s="2" customFormat="1" ht="16.5" customHeight="1">
      <c r="A132" s="34"/>
      <c r="B132" s="35"/>
      <c r="C132" s="211" t="s">
        <v>214</v>
      </c>
      <c r="D132" s="211" t="s">
        <v>192</v>
      </c>
      <c r="E132" s="212" t="s">
        <v>215</v>
      </c>
      <c r="F132" s="213" t="s">
        <v>216</v>
      </c>
      <c r="G132" s="214" t="s">
        <v>209</v>
      </c>
      <c r="H132" s="215">
        <v>6</v>
      </c>
      <c r="I132" s="216"/>
      <c r="J132" s="217">
        <f>ROUND(I132*H132,2)</f>
        <v>0</v>
      </c>
      <c r="K132" s="218"/>
      <c r="L132" s="40"/>
      <c r="M132" s="219" t="s">
        <v>1</v>
      </c>
      <c r="N132" s="220" t="s">
        <v>41</v>
      </c>
      <c r="O132" s="87"/>
      <c r="P132" s="221">
        <f>O132*H132</f>
        <v>0</v>
      </c>
      <c r="Q132" s="221">
        <v>0</v>
      </c>
      <c r="R132" s="221">
        <f>Q132*H132</f>
        <v>0</v>
      </c>
      <c r="S132" s="221">
        <v>0</v>
      </c>
      <c r="T132" s="222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223" t="s">
        <v>196</v>
      </c>
      <c r="AT132" s="223" t="s">
        <v>192</v>
      </c>
      <c r="AU132" s="223" t="s">
        <v>76</v>
      </c>
      <c r="AY132" s="13" t="s">
        <v>197</v>
      </c>
      <c r="BE132" s="224">
        <f>IF(N132="základní",J132,0)</f>
        <v>0</v>
      </c>
      <c r="BF132" s="224">
        <f>IF(N132="snížená",J132,0)</f>
        <v>0</v>
      </c>
      <c r="BG132" s="224">
        <f>IF(N132="zákl. přenesená",J132,0)</f>
        <v>0</v>
      </c>
      <c r="BH132" s="224">
        <f>IF(N132="sníž. přenesená",J132,0)</f>
        <v>0</v>
      </c>
      <c r="BI132" s="224">
        <f>IF(N132="nulová",J132,0)</f>
        <v>0</v>
      </c>
      <c r="BJ132" s="13" t="s">
        <v>83</v>
      </c>
      <c r="BK132" s="224">
        <f>ROUND(I132*H132,2)</f>
        <v>0</v>
      </c>
      <c r="BL132" s="13" t="s">
        <v>196</v>
      </c>
      <c r="BM132" s="223" t="s">
        <v>738</v>
      </c>
    </row>
    <row r="133" s="2" customFormat="1">
      <c r="A133" s="34"/>
      <c r="B133" s="35"/>
      <c r="C133" s="36"/>
      <c r="D133" s="225" t="s">
        <v>199</v>
      </c>
      <c r="E133" s="36"/>
      <c r="F133" s="226" t="s">
        <v>218</v>
      </c>
      <c r="G133" s="36"/>
      <c r="H133" s="36"/>
      <c r="I133" s="150"/>
      <c r="J133" s="36"/>
      <c r="K133" s="36"/>
      <c r="L133" s="40"/>
      <c r="M133" s="227"/>
      <c r="N133" s="228"/>
      <c r="O133" s="87"/>
      <c r="P133" s="87"/>
      <c r="Q133" s="87"/>
      <c r="R133" s="87"/>
      <c r="S133" s="87"/>
      <c r="T133" s="88"/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T133" s="13" t="s">
        <v>199</v>
      </c>
      <c r="AU133" s="13" t="s">
        <v>76</v>
      </c>
    </row>
    <row r="134" s="2" customFormat="1">
      <c r="A134" s="34"/>
      <c r="B134" s="35"/>
      <c r="C134" s="36"/>
      <c r="D134" s="225" t="s">
        <v>340</v>
      </c>
      <c r="E134" s="36"/>
      <c r="F134" s="229" t="s">
        <v>739</v>
      </c>
      <c r="G134" s="36"/>
      <c r="H134" s="36"/>
      <c r="I134" s="150"/>
      <c r="J134" s="36"/>
      <c r="K134" s="36"/>
      <c r="L134" s="40"/>
      <c r="M134" s="227"/>
      <c r="N134" s="228"/>
      <c r="O134" s="87"/>
      <c r="P134" s="87"/>
      <c r="Q134" s="87"/>
      <c r="R134" s="87"/>
      <c r="S134" s="87"/>
      <c r="T134" s="88"/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T134" s="13" t="s">
        <v>340</v>
      </c>
      <c r="AU134" s="13" t="s">
        <v>76</v>
      </c>
    </row>
    <row r="135" s="2" customFormat="1">
      <c r="A135" s="34"/>
      <c r="B135" s="35"/>
      <c r="C135" s="36"/>
      <c r="D135" s="225" t="s">
        <v>201</v>
      </c>
      <c r="E135" s="36"/>
      <c r="F135" s="229" t="s">
        <v>212</v>
      </c>
      <c r="G135" s="36"/>
      <c r="H135" s="36"/>
      <c r="I135" s="150"/>
      <c r="J135" s="36"/>
      <c r="K135" s="36"/>
      <c r="L135" s="40"/>
      <c r="M135" s="227"/>
      <c r="N135" s="228"/>
      <c r="O135" s="87"/>
      <c r="P135" s="87"/>
      <c r="Q135" s="87"/>
      <c r="R135" s="87"/>
      <c r="S135" s="87"/>
      <c r="T135" s="88"/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T135" s="13" t="s">
        <v>201</v>
      </c>
      <c r="AU135" s="13" t="s">
        <v>76</v>
      </c>
    </row>
    <row r="136" s="2" customFormat="1" ht="16.5" customHeight="1">
      <c r="A136" s="34"/>
      <c r="B136" s="35"/>
      <c r="C136" s="211" t="s">
        <v>196</v>
      </c>
      <c r="D136" s="211" t="s">
        <v>192</v>
      </c>
      <c r="E136" s="212" t="s">
        <v>219</v>
      </c>
      <c r="F136" s="213" t="s">
        <v>220</v>
      </c>
      <c r="G136" s="214" t="s">
        <v>209</v>
      </c>
      <c r="H136" s="215">
        <v>10</v>
      </c>
      <c r="I136" s="216"/>
      <c r="J136" s="217">
        <f>ROUND(I136*H136,2)</f>
        <v>0</v>
      </c>
      <c r="K136" s="218"/>
      <c r="L136" s="40"/>
      <c r="M136" s="219" t="s">
        <v>1</v>
      </c>
      <c r="N136" s="220" t="s">
        <v>41</v>
      </c>
      <c r="O136" s="87"/>
      <c r="P136" s="221">
        <f>O136*H136</f>
        <v>0</v>
      </c>
      <c r="Q136" s="221">
        <v>0</v>
      </c>
      <c r="R136" s="221">
        <f>Q136*H136</f>
        <v>0</v>
      </c>
      <c r="S136" s="221">
        <v>0</v>
      </c>
      <c r="T136" s="222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223" t="s">
        <v>196</v>
      </c>
      <c r="AT136" s="223" t="s">
        <v>192</v>
      </c>
      <c r="AU136" s="223" t="s">
        <v>76</v>
      </c>
      <c r="AY136" s="13" t="s">
        <v>197</v>
      </c>
      <c r="BE136" s="224">
        <f>IF(N136="základní",J136,0)</f>
        <v>0</v>
      </c>
      <c r="BF136" s="224">
        <f>IF(N136="snížená",J136,0)</f>
        <v>0</v>
      </c>
      <c r="BG136" s="224">
        <f>IF(N136="zákl. přenesená",J136,0)</f>
        <v>0</v>
      </c>
      <c r="BH136" s="224">
        <f>IF(N136="sníž. přenesená",J136,0)</f>
        <v>0</v>
      </c>
      <c r="BI136" s="224">
        <f>IF(N136="nulová",J136,0)</f>
        <v>0</v>
      </c>
      <c r="BJ136" s="13" t="s">
        <v>83</v>
      </c>
      <c r="BK136" s="224">
        <f>ROUND(I136*H136,2)</f>
        <v>0</v>
      </c>
      <c r="BL136" s="13" t="s">
        <v>196</v>
      </c>
      <c r="BM136" s="223" t="s">
        <v>740</v>
      </c>
    </row>
    <row r="137" s="2" customFormat="1">
      <c r="A137" s="34"/>
      <c r="B137" s="35"/>
      <c r="C137" s="36"/>
      <c r="D137" s="225" t="s">
        <v>199</v>
      </c>
      <c r="E137" s="36"/>
      <c r="F137" s="226" t="s">
        <v>222</v>
      </c>
      <c r="G137" s="36"/>
      <c r="H137" s="36"/>
      <c r="I137" s="150"/>
      <c r="J137" s="36"/>
      <c r="K137" s="36"/>
      <c r="L137" s="40"/>
      <c r="M137" s="227"/>
      <c r="N137" s="228"/>
      <c r="O137" s="87"/>
      <c r="P137" s="87"/>
      <c r="Q137" s="87"/>
      <c r="R137" s="87"/>
      <c r="S137" s="87"/>
      <c r="T137" s="88"/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T137" s="13" t="s">
        <v>199</v>
      </c>
      <c r="AU137" s="13" t="s">
        <v>76</v>
      </c>
    </row>
    <row r="138" s="2" customFormat="1">
      <c r="A138" s="34"/>
      <c r="B138" s="35"/>
      <c r="C138" s="36"/>
      <c r="D138" s="225" t="s">
        <v>340</v>
      </c>
      <c r="E138" s="36"/>
      <c r="F138" s="229" t="s">
        <v>737</v>
      </c>
      <c r="G138" s="36"/>
      <c r="H138" s="36"/>
      <c r="I138" s="150"/>
      <c r="J138" s="36"/>
      <c r="K138" s="36"/>
      <c r="L138" s="40"/>
      <c r="M138" s="227"/>
      <c r="N138" s="228"/>
      <c r="O138" s="87"/>
      <c r="P138" s="87"/>
      <c r="Q138" s="87"/>
      <c r="R138" s="87"/>
      <c r="S138" s="87"/>
      <c r="T138" s="88"/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T138" s="13" t="s">
        <v>340</v>
      </c>
      <c r="AU138" s="13" t="s">
        <v>76</v>
      </c>
    </row>
    <row r="139" s="2" customFormat="1">
      <c r="A139" s="34"/>
      <c r="B139" s="35"/>
      <c r="C139" s="36"/>
      <c r="D139" s="225" t="s">
        <v>201</v>
      </c>
      <c r="E139" s="36"/>
      <c r="F139" s="229" t="s">
        <v>212</v>
      </c>
      <c r="G139" s="36"/>
      <c r="H139" s="36"/>
      <c r="I139" s="150"/>
      <c r="J139" s="36"/>
      <c r="K139" s="36"/>
      <c r="L139" s="40"/>
      <c r="M139" s="227"/>
      <c r="N139" s="228"/>
      <c r="O139" s="87"/>
      <c r="P139" s="87"/>
      <c r="Q139" s="87"/>
      <c r="R139" s="87"/>
      <c r="S139" s="87"/>
      <c r="T139" s="88"/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T139" s="13" t="s">
        <v>201</v>
      </c>
      <c r="AU139" s="13" t="s">
        <v>76</v>
      </c>
    </row>
    <row r="140" s="2" customFormat="1" ht="16.5" customHeight="1">
      <c r="A140" s="34"/>
      <c r="B140" s="35"/>
      <c r="C140" s="211" t="s">
        <v>224</v>
      </c>
      <c r="D140" s="211" t="s">
        <v>192</v>
      </c>
      <c r="E140" s="212" t="s">
        <v>225</v>
      </c>
      <c r="F140" s="213" t="s">
        <v>226</v>
      </c>
      <c r="G140" s="214" t="s">
        <v>209</v>
      </c>
      <c r="H140" s="215">
        <v>10</v>
      </c>
      <c r="I140" s="216"/>
      <c r="J140" s="217">
        <f>ROUND(I140*H140,2)</f>
        <v>0</v>
      </c>
      <c r="K140" s="218"/>
      <c r="L140" s="40"/>
      <c r="M140" s="219" t="s">
        <v>1</v>
      </c>
      <c r="N140" s="220" t="s">
        <v>41</v>
      </c>
      <c r="O140" s="87"/>
      <c r="P140" s="221">
        <f>O140*H140</f>
        <v>0</v>
      </c>
      <c r="Q140" s="221">
        <v>0</v>
      </c>
      <c r="R140" s="221">
        <f>Q140*H140</f>
        <v>0</v>
      </c>
      <c r="S140" s="221">
        <v>0</v>
      </c>
      <c r="T140" s="222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223" t="s">
        <v>196</v>
      </c>
      <c r="AT140" s="223" t="s">
        <v>192</v>
      </c>
      <c r="AU140" s="223" t="s">
        <v>76</v>
      </c>
      <c r="AY140" s="13" t="s">
        <v>197</v>
      </c>
      <c r="BE140" s="224">
        <f>IF(N140="základní",J140,0)</f>
        <v>0</v>
      </c>
      <c r="BF140" s="224">
        <f>IF(N140="snížená",J140,0)</f>
        <v>0</v>
      </c>
      <c r="BG140" s="224">
        <f>IF(N140="zákl. přenesená",J140,0)</f>
        <v>0</v>
      </c>
      <c r="BH140" s="224">
        <f>IF(N140="sníž. přenesená",J140,0)</f>
        <v>0</v>
      </c>
      <c r="BI140" s="224">
        <f>IF(N140="nulová",J140,0)</f>
        <v>0</v>
      </c>
      <c r="BJ140" s="13" t="s">
        <v>83</v>
      </c>
      <c r="BK140" s="224">
        <f>ROUND(I140*H140,2)</f>
        <v>0</v>
      </c>
      <c r="BL140" s="13" t="s">
        <v>196</v>
      </c>
      <c r="BM140" s="223" t="s">
        <v>741</v>
      </c>
    </row>
    <row r="141" s="2" customFormat="1">
      <c r="A141" s="34"/>
      <c r="B141" s="35"/>
      <c r="C141" s="36"/>
      <c r="D141" s="225" t="s">
        <v>199</v>
      </c>
      <c r="E141" s="36"/>
      <c r="F141" s="226" t="s">
        <v>228</v>
      </c>
      <c r="G141" s="36"/>
      <c r="H141" s="36"/>
      <c r="I141" s="150"/>
      <c r="J141" s="36"/>
      <c r="K141" s="36"/>
      <c r="L141" s="40"/>
      <c r="M141" s="227"/>
      <c r="N141" s="228"/>
      <c r="O141" s="87"/>
      <c r="P141" s="87"/>
      <c r="Q141" s="87"/>
      <c r="R141" s="87"/>
      <c r="S141" s="87"/>
      <c r="T141" s="88"/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T141" s="13" t="s">
        <v>199</v>
      </c>
      <c r="AU141" s="13" t="s">
        <v>76</v>
      </c>
    </row>
    <row r="142" s="2" customFormat="1">
      <c r="A142" s="34"/>
      <c r="B142" s="35"/>
      <c r="C142" s="36"/>
      <c r="D142" s="225" t="s">
        <v>340</v>
      </c>
      <c r="E142" s="36"/>
      <c r="F142" s="229" t="s">
        <v>739</v>
      </c>
      <c r="G142" s="36"/>
      <c r="H142" s="36"/>
      <c r="I142" s="150"/>
      <c r="J142" s="36"/>
      <c r="K142" s="36"/>
      <c r="L142" s="40"/>
      <c r="M142" s="227"/>
      <c r="N142" s="228"/>
      <c r="O142" s="87"/>
      <c r="P142" s="87"/>
      <c r="Q142" s="87"/>
      <c r="R142" s="87"/>
      <c r="S142" s="87"/>
      <c r="T142" s="88"/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T142" s="13" t="s">
        <v>340</v>
      </c>
      <c r="AU142" s="13" t="s">
        <v>76</v>
      </c>
    </row>
    <row r="143" s="2" customFormat="1">
      <c r="A143" s="34"/>
      <c r="B143" s="35"/>
      <c r="C143" s="36"/>
      <c r="D143" s="225" t="s">
        <v>201</v>
      </c>
      <c r="E143" s="36"/>
      <c r="F143" s="229" t="s">
        <v>212</v>
      </c>
      <c r="G143" s="36"/>
      <c r="H143" s="36"/>
      <c r="I143" s="150"/>
      <c r="J143" s="36"/>
      <c r="K143" s="36"/>
      <c r="L143" s="40"/>
      <c r="M143" s="227"/>
      <c r="N143" s="228"/>
      <c r="O143" s="87"/>
      <c r="P143" s="87"/>
      <c r="Q143" s="87"/>
      <c r="R143" s="87"/>
      <c r="S143" s="87"/>
      <c r="T143" s="88"/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T143" s="13" t="s">
        <v>201</v>
      </c>
      <c r="AU143" s="13" t="s">
        <v>76</v>
      </c>
    </row>
    <row r="144" s="2" customFormat="1" ht="16.5" customHeight="1">
      <c r="A144" s="34"/>
      <c r="B144" s="35"/>
      <c r="C144" s="211" t="s">
        <v>229</v>
      </c>
      <c r="D144" s="211" t="s">
        <v>192</v>
      </c>
      <c r="E144" s="212" t="s">
        <v>248</v>
      </c>
      <c r="F144" s="213" t="s">
        <v>249</v>
      </c>
      <c r="G144" s="214" t="s">
        <v>209</v>
      </c>
      <c r="H144" s="215">
        <v>14</v>
      </c>
      <c r="I144" s="216"/>
      <c r="J144" s="217">
        <f>ROUND(I144*H144,2)</f>
        <v>0</v>
      </c>
      <c r="K144" s="218"/>
      <c r="L144" s="40"/>
      <c r="M144" s="219" t="s">
        <v>1</v>
      </c>
      <c r="N144" s="220" t="s">
        <v>41</v>
      </c>
      <c r="O144" s="87"/>
      <c r="P144" s="221">
        <f>O144*H144</f>
        <v>0</v>
      </c>
      <c r="Q144" s="221">
        <v>0</v>
      </c>
      <c r="R144" s="221">
        <f>Q144*H144</f>
        <v>0</v>
      </c>
      <c r="S144" s="221">
        <v>0</v>
      </c>
      <c r="T144" s="222">
        <f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223" t="s">
        <v>196</v>
      </c>
      <c r="AT144" s="223" t="s">
        <v>192</v>
      </c>
      <c r="AU144" s="223" t="s">
        <v>76</v>
      </c>
      <c r="AY144" s="13" t="s">
        <v>197</v>
      </c>
      <c r="BE144" s="224">
        <f>IF(N144="základní",J144,0)</f>
        <v>0</v>
      </c>
      <c r="BF144" s="224">
        <f>IF(N144="snížená",J144,0)</f>
        <v>0</v>
      </c>
      <c r="BG144" s="224">
        <f>IF(N144="zákl. přenesená",J144,0)</f>
        <v>0</v>
      </c>
      <c r="BH144" s="224">
        <f>IF(N144="sníž. přenesená",J144,0)</f>
        <v>0</v>
      </c>
      <c r="BI144" s="224">
        <f>IF(N144="nulová",J144,0)</f>
        <v>0</v>
      </c>
      <c r="BJ144" s="13" t="s">
        <v>83</v>
      </c>
      <c r="BK144" s="224">
        <f>ROUND(I144*H144,2)</f>
        <v>0</v>
      </c>
      <c r="BL144" s="13" t="s">
        <v>196</v>
      </c>
      <c r="BM144" s="223" t="s">
        <v>742</v>
      </c>
    </row>
    <row r="145" s="2" customFormat="1">
      <c r="A145" s="34"/>
      <c r="B145" s="35"/>
      <c r="C145" s="36"/>
      <c r="D145" s="225" t="s">
        <v>199</v>
      </c>
      <c r="E145" s="36"/>
      <c r="F145" s="226" t="s">
        <v>251</v>
      </c>
      <c r="G145" s="36"/>
      <c r="H145" s="36"/>
      <c r="I145" s="150"/>
      <c r="J145" s="36"/>
      <c r="K145" s="36"/>
      <c r="L145" s="40"/>
      <c r="M145" s="227"/>
      <c r="N145" s="228"/>
      <c r="O145" s="87"/>
      <c r="P145" s="87"/>
      <c r="Q145" s="87"/>
      <c r="R145" s="87"/>
      <c r="S145" s="87"/>
      <c r="T145" s="88"/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T145" s="13" t="s">
        <v>199</v>
      </c>
      <c r="AU145" s="13" t="s">
        <v>76</v>
      </c>
    </row>
    <row r="146" s="2" customFormat="1">
      <c r="A146" s="34"/>
      <c r="B146" s="35"/>
      <c r="C146" s="36"/>
      <c r="D146" s="225" t="s">
        <v>340</v>
      </c>
      <c r="E146" s="36"/>
      <c r="F146" s="229" t="s">
        <v>341</v>
      </c>
      <c r="G146" s="36"/>
      <c r="H146" s="36"/>
      <c r="I146" s="150"/>
      <c r="J146" s="36"/>
      <c r="K146" s="36"/>
      <c r="L146" s="40"/>
      <c r="M146" s="227"/>
      <c r="N146" s="228"/>
      <c r="O146" s="87"/>
      <c r="P146" s="87"/>
      <c r="Q146" s="87"/>
      <c r="R146" s="87"/>
      <c r="S146" s="87"/>
      <c r="T146" s="88"/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T146" s="13" t="s">
        <v>340</v>
      </c>
      <c r="AU146" s="13" t="s">
        <v>76</v>
      </c>
    </row>
    <row r="147" s="10" customFormat="1">
      <c r="A147" s="10"/>
      <c r="B147" s="230"/>
      <c r="C147" s="231"/>
      <c r="D147" s="225" t="s">
        <v>203</v>
      </c>
      <c r="E147" s="232" t="s">
        <v>1</v>
      </c>
      <c r="F147" s="233" t="s">
        <v>743</v>
      </c>
      <c r="G147" s="231"/>
      <c r="H147" s="234">
        <v>14</v>
      </c>
      <c r="I147" s="235"/>
      <c r="J147" s="231"/>
      <c r="K147" s="231"/>
      <c r="L147" s="236"/>
      <c r="M147" s="237"/>
      <c r="N147" s="238"/>
      <c r="O147" s="238"/>
      <c r="P147" s="238"/>
      <c r="Q147" s="238"/>
      <c r="R147" s="238"/>
      <c r="S147" s="238"/>
      <c r="T147" s="239"/>
      <c r="U147" s="10"/>
      <c r="V147" s="10"/>
      <c r="W147" s="10"/>
      <c r="X147" s="10"/>
      <c r="Y147" s="10"/>
      <c r="Z147" s="10"/>
      <c r="AA147" s="10"/>
      <c r="AB147" s="10"/>
      <c r="AC147" s="10"/>
      <c r="AD147" s="10"/>
      <c r="AE147" s="10"/>
      <c r="AT147" s="240" t="s">
        <v>203</v>
      </c>
      <c r="AU147" s="240" t="s">
        <v>76</v>
      </c>
      <c r="AV147" s="10" t="s">
        <v>85</v>
      </c>
      <c r="AW147" s="10" t="s">
        <v>32</v>
      </c>
      <c r="AX147" s="10" t="s">
        <v>83</v>
      </c>
      <c r="AY147" s="240" t="s">
        <v>197</v>
      </c>
    </row>
    <row r="148" s="2" customFormat="1" ht="16.5" customHeight="1">
      <c r="A148" s="34"/>
      <c r="B148" s="35"/>
      <c r="C148" s="211" t="s">
        <v>236</v>
      </c>
      <c r="D148" s="211" t="s">
        <v>192</v>
      </c>
      <c r="E148" s="212" t="s">
        <v>259</v>
      </c>
      <c r="F148" s="213" t="s">
        <v>260</v>
      </c>
      <c r="G148" s="214" t="s">
        <v>209</v>
      </c>
      <c r="H148" s="215">
        <v>100</v>
      </c>
      <c r="I148" s="216"/>
      <c r="J148" s="217">
        <f>ROUND(I148*H148,2)</f>
        <v>0</v>
      </c>
      <c r="K148" s="218"/>
      <c r="L148" s="40"/>
      <c r="M148" s="219" t="s">
        <v>1</v>
      </c>
      <c r="N148" s="220" t="s">
        <v>41</v>
      </c>
      <c r="O148" s="87"/>
      <c r="P148" s="221">
        <f>O148*H148</f>
        <v>0</v>
      </c>
      <c r="Q148" s="221">
        <v>0</v>
      </c>
      <c r="R148" s="221">
        <f>Q148*H148</f>
        <v>0</v>
      </c>
      <c r="S148" s="221">
        <v>0</v>
      </c>
      <c r="T148" s="222">
        <f>S148*H148</f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223" t="s">
        <v>196</v>
      </c>
      <c r="AT148" s="223" t="s">
        <v>192</v>
      </c>
      <c r="AU148" s="223" t="s">
        <v>76</v>
      </c>
      <c r="AY148" s="13" t="s">
        <v>197</v>
      </c>
      <c r="BE148" s="224">
        <f>IF(N148="základní",J148,0)</f>
        <v>0</v>
      </c>
      <c r="BF148" s="224">
        <f>IF(N148="snížená",J148,0)</f>
        <v>0</v>
      </c>
      <c r="BG148" s="224">
        <f>IF(N148="zákl. přenesená",J148,0)</f>
        <v>0</v>
      </c>
      <c r="BH148" s="224">
        <f>IF(N148="sníž. přenesená",J148,0)</f>
        <v>0</v>
      </c>
      <c r="BI148" s="224">
        <f>IF(N148="nulová",J148,0)</f>
        <v>0</v>
      </c>
      <c r="BJ148" s="13" t="s">
        <v>83</v>
      </c>
      <c r="BK148" s="224">
        <f>ROUND(I148*H148,2)</f>
        <v>0</v>
      </c>
      <c r="BL148" s="13" t="s">
        <v>196</v>
      </c>
      <c r="BM148" s="223" t="s">
        <v>744</v>
      </c>
    </row>
    <row r="149" s="2" customFormat="1">
      <c r="A149" s="34"/>
      <c r="B149" s="35"/>
      <c r="C149" s="36"/>
      <c r="D149" s="225" t="s">
        <v>199</v>
      </c>
      <c r="E149" s="36"/>
      <c r="F149" s="226" t="s">
        <v>262</v>
      </c>
      <c r="G149" s="36"/>
      <c r="H149" s="36"/>
      <c r="I149" s="150"/>
      <c r="J149" s="36"/>
      <c r="K149" s="36"/>
      <c r="L149" s="40"/>
      <c r="M149" s="227"/>
      <c r="N149" s="228"/>
      <c r="O149" s="87"/>
      <c r="P149" s="87"/>
      <c r="Q149" s="87"/>
      <c r="R149" s="87"/>
      <c r="S149" s="87"/>
      <c r="T149" s="88"/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T149" s="13" t="s">
        <v>199</v>
      </c>
      <c r="AU149" s="13" t="s">
        <v>76</v>
      </c>
    </row>
    <row r="150" s="2" customFormat="1">
      <c r="A150" s="34"/>
      <c r="B150" s="35"/>
      <c r="C150" s="36"/>
      <c r="D150" s="225" t="s">
        <v>340</v>
      </c>
      <c r="E150" s="36"/>
      <c r="F150" s="229" t="s">
        <v>341</v>
      </c>
      <c r="G150" s="36"/>
      <c r="H150" s="36"/>
      <c r="I150" s="150"/>
      <c r="J150" s="36"/>
      <c r="K150" s="36"/>
      <c r="L150" s="40"/>
      <c r="M150" s="227"/>
      <c r="N150" s="228"/>
      <c r="O150" s="87"/>
      <c r="P150" s="87"/>
      <c r="Q150" s="87"/>
      <c r="R150" s="87"/>
      <c r="S150" s="87"/>
      <c r="T150" s="88"/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T150" s="13" t="s">
        <v>340</v>
      </c>
      <c r="AU150" s="13" t="s">
        <v>76</v>
      </c>
    </row>
    <row r="151" s="10" customFormat="1">
      <c r="A151" s="10"/>
      <c r="B151" s="230"/>
      <c r="C151" s="231"/>
      <c r="D151" s="225" t="s">
        <v>203</v>
      </c>
      <c r="E151" s="232" t="s">
        <v>1</v>
      </c>
      <c r="F151" s="233" t="s">
        <v>745</v>
      </c>
      <c r="G151" s="231"/>
      <c r="H151" s="234">
        <v>100</v>
      </c>
      <c r="I151" s="235"/>
      <c r="J151" s="231"/>
      <c r="K151" s="231"/>
      <c r="L151" s="236"/>
      <c r="M151" s="237"/>
      <c r="N151" s="238"/>
      <c r="O151" s="238"/>
      <c r="P151" s="238"/>
      <c r="Q151" s="238"/>
      <c r="R151" s="238"/>
      <c r="S151" s="238"/>
      <c r="T151" s="239"/>
      <c r="U151" s="10"/>
      <c r="V151" s="10"/>
      <c r="W151" s="10"/>
      <c r="X151" s="10"/>
      <c r="Y151" s="10"/>
      <c r="Z151" s="10"/>
      <c r="AA151" s="10"/>
      <c r="AB151" s="10"/>
      <c r="AC151" s="10"/>
      <c r="AD151" s="10"/>
      <c r="AE151" s="10"/>
      <c r="AT151" s="240" t="s">
        <v>203</v>
      </c>
      <c r="AU151" s="240" t="s">
        <v>76</v>
      </c>
      <c r="AV151" s="10" t="s">
        <v>85</v>
      </c>
      <c r="AW151" s="10" t="s">
        <v>32</v>
      </c>
      <c r="AX151" s="10" t="s">
        <v>83</v>
      </c>
      <c r="AY151" s="240" t="s">
        <v>197</v>
      </c>
    </row>
    <row r="152" s="2" customFormat="1" ht="16.5" customHeight="1">
      <c r="A152" s="34"/>
      <c r="B152" s="35"/>
      <c r="C152" s="211" t="s">
        <v>243</v>
      </c>
      <c r="D152" s="211" t="s">
        <v>192</v>
      </c>
      <c r="E152" s="212" t="s">
        <v>746</v>
      </c>
      <c r="F152" s="213" t="s">
        <v>747</v>
      </c>
      <c r="G152" s="214" t="s">
        <v>748</v>
      </c>
      <c r="H152" s="215">
        <v>2</v>
      </c>
      <c r="I152" s="216"/>
      <c r="J152" s="217">
        <f>ROUND(I152*H152,2)</f>
        <v>0</v>
      </c>
      <c r="K152" s="218"/>
      <c r="L152" s="40"/>
      <c r="M152" s="219" t="s">
        <v>1</v>
      </c>
      <c r="N152" s="220" t="s">
        <v>41</v>
      </c>
      <c r="O152" s="87"/>
      <c r="P152" s="221">
        <f>O152*H152</f>
        <v>0</v>
      </c>
      <c r="Q152" s="221">
        <v>0</v>
      </c>
      <c r="R152" s="221">
        <f>Q152*H152</f>
        <v>0</v>
      </c>
      <c r="S152" s="221">
        <v>0</v>
      </c>
      <c r="T152" s="222">
        <f>S152*H152</f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223" t="s">
        <v>196</v>
      </c>
      <c r="AT152" s="223" t="s">
        <v>192</v>
      </c>
      <c r="AU152" s="223" t="s">
        <v>76</v>
      </c>
      <c r="AY152" s="13" t="s">
        <v>197</v>
      </c>
      <c r="BE152" s="224">
        <f>IF(N152="základní",J152,0)</f>
        <v>0</v>
      </c>
      <c r="BF152" s="224">
        <f>IF(N152="snížená",J152,0)</f>
        <v>0</v>
      </c>
      <c r="BG152" s="224">
        <f>IF(N152="zákl. přenesená",J152,0)</f>
        <v>0</v>
      </c>
      <c r="BH152" s="224">
        <f>IF(N152="sníž. přenesená",J152,0)</f>
        <v>0</v>
      </c>
      <c r="BI152" s="224">
        <f>IF(N152="nulová",J152,0)</f>
        <v>0</v>
      </c>
      <c r="BJ152" s="13" t="s">
        <v>83</v>
      </c>
      <c r="BK152" s="224">
        <f>ROUND(I152*H152,2)</f>
        <v>0</v>
      </c>
      <c r="BL152" s="13" t="s">
        <v>196</v>
      </c>
      <c r="BM152" s="223" t="s">
        <v>749</v>
      </c>
    </row>
    <row r="153" s="2" customFormat="1">
      <c r="A153" s="34"/>
      <c r="B153" s="35"/>
      <c r="C153" s="36"/>
      <c r="D153" s="225" t="s">
        <v>199</v>
      </c>
      <c r="E153" s="36"/>
      <c r="F153" s="226" t="s">
        <v>750</v>
      </c>
      <c r="G153" s="36"/>
      <c r="H153" s="36"/>
      <c r="I153" s="150"/>
      <c r="J153" s="36"/>
      <c r="K153" s="36"/>
      <c r="L153" s="40"/>
      <c r="M153" s="227"/>
      <c r="N153" s="228"/>
      <c r="O153" s="87"/>
      <c r="P153" s="87"/>
      <c r="Q153" s="87"/>
      <c r="R153" s="87"/>
      <c r="S153" s="87"/>
      <c r="T153" s="88"/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T153" s="13" t="s">
        <v>199</v>
      </c>
      <c r="AU153" s="13" t="s">
        <v>76</v>
      </c>
    </row>
    <row r="154" s="2" customFormat="1">
      <c r="A154" s="34"/>
      <c r="B154" s="35"/>
      <c r="C154" s="36"/>
      <c r="D154" s="225" t="s">
        <v>340</v>
      </c>
      <c r="E154" s="36"/>
      <c r="F154" s="229" t="s">
        <v>751</v>
      </c>
      <c r="G154" s="36"/>
      <c r="H154" s="36"/>
      <c r="I154" s="150"/>
      <c r="J154" s="36"/>
      <c r="K154" s="36"/>
      <c r="L154" s="40"/>
      <c r="M154" s="227"/>
      <c r="N154" s="228"/>
      <c r="O154" s="87"/>
      <c r="P154" s="87"/>
      <c r="Q154" s="87"/>
      <c r="R154" s="87"/>
      <c r="S154" s="87"/>
      <c r="T154" s="88"/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T154" s="13" t="s">
        <v>340</v>
      </c>
      <c r="AU154" s="13" t="s">
        <v>76</v>
      </c>
    </row>
    <row r="155" s="2" customFormat="1" ht="16.5" customHeight="1">
      <c r="A155" s="34"/>
      <c r="B155" s="35"/>
      <c r="C155" s="211" t="s">
        <v>247</v>
      </c>
      <c r="D155" s="211" t="s">
        <v>192</v>
      </c>
      <c r="E155" s="212" t="s">
        <v>287</v>
      </c>
      <c r="F155" s="213" t="s">
        <v>288</v>
      </c>
      <c r="G155" s="214" t="s">
        <v>209</v>
      </c>
      <c r="H155" s="215">
        <v>16</v>
      </c>
      <c r="I155" s="216"/>
      <c r="J155" s="217">
        <f>ROUND(I155*H155,2)</f>
        <v>0</v>
      </c>
      <c r="K155" s="218"/>
      <c r="L155" s="40"/>
      <c r="M155" s="219" t="s">
        <v>1</v>
      </c>
      <c r="N155" s="220" t="s">
        <v>41</v>
      </c>
      <c r="O155" s="87"/>
      <c r="P155" s="221">
        <f>O155*H155</f>
        <v>0</v>
      </c>
      <c r="Q155" s="221">
        <v>0</v>
      </c>
      <c r="R155" s="221">
        <f>Q155*H155</f>
        <v>0</v>
      </c>
      <c r="S155" s="221">
        <v>0</v>
      </c>
      <c r="T155" s="222">
        <f>S155*H155</f>
        <v>0</v>
      </c>
      <c r="U155" s="34"/>
      <c r="V155" s="34"/>
      <c r="W155" s="34"/>
      <c r="X155" s="34"/>
      <c r="Y155" s="34"/>
      <c r="Z155" s="34"/>
      <c r="AA155" s="34"/>
      <c r="AB155" s="34"/>
      <c r="AC155" s="34"/>
      <c r="AD155" s="34"/>
      <c r="AE155" s="34"/>
      <c r="AR155" s="223" t="s">
        <v>196</v>
      </c>
      <c r="AT155" s="223" t="s">
        <v>192</v>
      </c>
      <c r="AU155" s="223" t="s">
        <v>76</v>
      </c>
      <c r="AY155" s="13" t="s">
        <v>197</v>
      </c>
      <c r="BE155" s="224">
        <f>IF(N155="základní",J155,0)</f>
        <v>0</v>
      </c>
      <c r="BF155" s="224">
        <f>IF(N155="snížená",J155,0)</f>
        <v>0</v>
      </c>
      <c r="BG155" s="224">
        <f>IF(N155="zákl. přenesená",J155,0)</f>
        <v>0</v>
      </c>
      <c r="BH155" s="224">
        <f>IF(N155="sníž. přenesená",J155,0)</f>
        <v>0</v>
      </c>
      <c r="BI155" s="224">
        <f>IF(N155="nulová",J155,0)</f>
        <v>0</v>
      </c>
      <c r="BJ155" s="13" t="s">
        <v>83</v>
      </c>
      <c r="BK155" s="224">
        <f>ROUND(I155*H155,2)</f>
        <v>0</v>
      </c>
      <c r="BL155" s="13" t="s">
        <v>196</v>
      </c>
      <c r="BM155" s="223" t="s">
        <v>752</v>
      </c>
    </row>
    <row r="156" s="2" customFormat="1">
      <c r="A156" s="34"/>
      <c r="B156" s="35"/>
      <c r="C156" s="36"/>
      <c r="D156" s="225" t="s">
        <v>199</v>
      </c>
      <c r="E156" s="36"/>
      <c r="F156" s="226" t="s">
        <v>290</v>
      </c>
      <c r="G156" s="36"/>
      <c r="H156" s="36"/>
      <c r="I156" s="150"/>
      <c r="J156" s="36"/>
      <c r="K156" s="36"/>
      <c r="L156" s="40"/>
      <c r="M156" s="227"/>
      <c r="N156" s="228"/>
      <c r="O156" s="87"/>
      <c r="P156" s="87"/>
      <c r="Q156" s="87"/>
      <c r="R156" s="87"/>
      <c r="S156" s="87"/>
      <c r="T156" s="88"/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T156" s="13" t="s">
        <v>199</v>
      </c>
      <c r="AU156" s="13" t="s">
        <v>76</v>
      </c>
    </row>
    <row r="157" s="2" customFormat="1">
      <c r="A157" s="34"/>
      <c r="B157" s="35"/>
      <c r="C157" s="36"/>
      <c r="D157" s="225" t="s">
        <v>340</v>
      </c>
      <c r="E157" s="36"/>
      <c r="F157" s="229" t="s">
        <v>753</v>
      </c>
      <c r="G157" s="36"/>
      <c r="H157" s="36"/>
      <c r="I157" s="150"/>
      <c r="J157" s="36"/>
      <c r="K157" s="36"/>
      <c r="L157" s="40"/>
      <c r="M157" s="227"/>
      <c r="N157" s="228"/>
      <c r="O157" s="87"/>
      <c r="P157" s="87"/>
      <c r="Q157" s="87"/>
      <c r="R157" s="87"/>
      <c r="S157" s="87"/>
      <c r="T157" s="88"/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T157" s="13" t="s">
        <v>340</v>
      </c>
      <c r="AU157" s="13" t="s">
        <v>76</v>
      </c>
    </row>
    <row r="158" s="2" customFormat="1">
      <c r="A158" s="34"/>
      <c r="B158" s="35"/>
      <c r="C158" s="36"/>
      <c r="D158" s="225" t="s">
        <v>201</v>
      </c>
      <c r="E158" s="36"/>
      <c r="F158" s="229" t="s">
        <v>291</v>
      </c>
      <c r="G158" s="36"/>
      <c r="H158" s="36"/>
      <c r="I158" s="150"/>
      <c r="J158" s="36"/>
      <c r="K158" s="36"/>
      <c r="L158" s="40"/>
      <c r="M158" s="227"/>
      <c r="N158" s="228"/>
      <c r="O158" s="87"/>
      <c r="P158" s="87"/>
      <c r="Q158" s="87"/>
      <c r="R158" s="87"/>
      <c r="S158" s="87"/>
      <c r="T158" s="88"/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T158" s="13" t="s">
        <v>201</v>
      </c>
      <c r="AU158" s="13" t="s">
        <v>76</v>
      </c>
    </row>
    <row r="159" s="2" customFormat="1" ht="16.5" customHeight="1">
      <c r="A159" s="34"/>
      <c r="B159" s="35"/>
      <c r="C159" s="211" t="s">
        <v>253</v>
      </c>
      <c r="D159" s="211" t="s">
        <v>192</v>
      </c>
      <c r="E159" s="212" t="s">
        <v>293</v>
      </c>
      <c r="F159" s="213" t="s">
        <v>294</v>
      </c>
      <c r="G159" s="214" t="s">
        <v>209</v>
      </c>
      <c r="H159" s="215">
        <v>32</v>
      </c>
      <c r="I159" s="216"/>
      <c r="J159" s="217">
        <f>ROUND(I159*H159,2)</f>
        <v>0</v>
      </c>
      <c r="K159" s="218"/>
      <c r="L159" s="40"/>
      <c r="M159" s="219" t="s">
        <v>1</v>
      </c>
      <c r="N159" s="220" t="s">
        <v>41</v>
      </c>
      <c r="O159" s="87"/>
      <c r="P159" s="221">
        <f>O159*H159</f>
        <v>0</v>
      </c>
      <c r="Q159" s="221">
        <v>0</v>
      </c>
      <c r="R159" s="221">
        <f>Q159*H159</f>
        <v>0</v>
      </c>
      <c r="S159" s="221">
        <v>0</v>
      </c>
      <c r="T159" s="222">
        <f>S159*H159</f>
        <v>0</v>
      </c>
      <c r="U159" s="34"/>
      <c r="V159" s="34"/>
      <c r="W159" s="34"/>
      <c r="X159" s="34"/>
      <c r="Y159" s="34"/>
      <c r="Z159" s="34"/>
      <c r="AA159" s="34"/>
      <c r="AB159" s="34"/>
      <c r="AC159" s="34"/>
      <c r="AD159" s="34"/>
      <c r="AE159" s="34"/>
      <c r="AR159" s="223" t="s">
        <v>196</v>
      </c>
      <c r="AT159" s="223" t="s">
        <v>192</v>
      </c>
      <c r="AU159" s="223" t="s">
        <v>76</v>
      </c>
      <c r="AY159" s="13" t="s">
        <v>197</v>
      </c>
      <c r="BE159" s="224">
        <f>IF(N159="základní",J159,0)</f>
        <v>0</v>
      </c>
      <c r="BF159" s="224">
        <f>IF(N159="snížená",J159,0)</f>
        <v>0</v>
      </c>
      <c r="BG159" s="224">
        <f>IF(N159="zákl. přenesená",J159,0)</f>
        <v>0</v>
      </c>
      <c r="BH159" s="224">
        <f>IF(N159="sníž. přenesená",J159,0)</f>
        <v>0</v>
      </c>
      <c r="BI159" s="224">
        <f>IF(N159="nulová",J159,0)</f>
        <v>0</v>
      </c>
      <c r="BJ159" s="13" t="s">
        <v>83</v>
      </c>
      <c r="BK159" s="224">
        <f>ROUND(I159*H159,2)</f>
        <v>0</v>
      </c>
      <c r="BL159" s="13" t="s">
        <v>196</v>
      </c>
      <c r="BM159" s="223" t="s">
        <v>754</v>
      </c>
    </row>
    <row r="160" s="2" customFormat="1">
      <c r="A160" s="34"/>
      <c r="B160" s="35"/>
      <c r="C160" s="36"/>
      <c r="D160" s="225" t="s">
        <v>199</v>
      </c>
      <c r="E160" s="36"/>
      <c r="F160" s="226" t="s">
        <v>296</v>
      </c>
      <c r="G160" s="36"/>
      <c r="H160" s="36"/>
      <c r="I160" s="150"/>
      <c r="J160" s="36"/>
      <c r="K160" s="36"/>
      <c r="L160" s="40"/>
      <c r="M160" s="227"/>
      <c r="N160" s="228"/>
      <c r="O160" s="87"/>
      <c r="P160" s="87"/>
      <c r="Q160" s="87"/>
      <c r="R160" s="87"/>
      <c r="S160" s="87"/>
      <c r="T160" s="88"/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T160" s="13" t="s">
        <v>199</v>
      </c>
      <c r="AU160" s="13" t="s">
        <v>76</v>
      </c>
    </row>
    <row r="161" s="2" customFormat="1">
      <c r="A161" s="34"/>
      <c r="B161" s="35"/>
      <c r="C161" s="36"/>
      <c r="D161" s="225" t="s">
        <v>340</v>
      </c>
      <c r="E161" s="36"/>
      <c r="F161" s="229" t="s">
        <v>753</v>
      </c>
      <c r="G161" s="36"/>
      <c r="H161" s="36"/>
      <c r="I161" s="150"/>
      <c r="J161" s="36"/>
      <c r="K161" s="36"/>
      <c r="L161" s="40"/>
      <c r="M161" s="227"/>
      <c r="N161" s="228"/>
      <c r="O161" s="87"/>
      <c r="P161" s="87"/>
      <c r="Q161" s="87"/>
      <c r="R161" s="87"/>
      <c r="S161" s="87"/>
      <c r="T161" s="88"/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T161" s="13" t="s">
        <v>340</v>
      </c>
      <c r="AU161" s="13" t="s">
        <v>76</v>
      </c>
    </row>
    <row r="162" s="2" customFormat="1">
      <c r="A162" s="34"/>
      <c r="B162" s="35"/>
      <c r="C162" s="36"/>
      <c r="D162" s="225" t="s">
        <v>201</v>
      </c>
      <c r="E162" s="36"/>
      <c r="F162" s="229" t="s">
        <v>291</v>
      </c>
      <c r="G162" s="36"/>
      <c r="H162" s="36"/>
      <c r="I162" s="150"/>
      <c r="J162" s="36"/>
      <c r="K162" s="36"/>
      <c r="L162" s="40"/>
      <c r="M162" s="227"/>
      <c r="N162" s="228"/>
      <c r="O162" s="87"/>
      <c r="P162" s="87"/>
      <c r="Q162" s="87"/>
      <c r="R162" s="87"/>
      <c r="S162" s="87"/>
      <c r="T162" s="88"/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T162" s="13" t="s">
        <v>201</v>
      </c>
      <c r="AU162" s="13" t="s">
        <v>76</v>
      </c>
    </row>
    <row r="163" s="2" customFormat="1" ht="16.5" customHeight="1">
      <c r="A163" s="34"/>
      <c r="B163" s="35"/>
      <c r="C163" s="211" t="s">
        <v>258</v>
      </c>
      <c r="D163" s="211" t="s">
        <v>192</v>
      </c>
      <c r="E163" s="212" t="s">
        <v>305</v>
      </c>
      <c r="F163" s="213" t="s">
        <v>306</v>
      </c>
      <c r="G163" s="214" t="s">
        <v>307</v>
      </c>
      <c r="H163" s="215">
        <v>1</v>
      </c>
      <c r="I163" s="216"/>
      <c r="J163" s="217">
        <f>ROUND(I163*H163,2)</f>
        <v>0</v>
      </c>
      <c r="K163" s="218"/>
      <c r="L163" s="40"/>
      <c r="M163" s="219" t="s">
        <v>1</v>
      </c>
      <c r="N163" s="220" t="s">
        <v>41</v>
      </c>
      <c r="O163" s="87"/>
      <c r="P163" s="221">
        <f>O163*H163</f>
        <v>0</v>
      </c>
      <c r="Q163" s="221">
        <v>0</v>
      </c>
      <c r="R163" s="221">
        <f>Q163*H163</f>
        <v>0</v>
      </c>
      <c r="S163" s="221">
        <v>0</v>
      </c>
      <c r="T163" s="222">
        <f>S163*H163</f>
        <v>0</v>
      </c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R163" s="223" t="s">
        <v>196</v>
      </c>
      <c r="AT163" s="223" t="s">
        <v>192</v>
      </c>
      <c r="AU163" s="223" t="s">
        <v>76</v>
      </c>
      <c r="AY163" s="13" t="s">
        <v>197</v>
      </c>
      <c r="BE163" s="224">
        <f>IF(N163="základní",J163,0)</f>
        <v>0</v>
      </c>
      <c r="BF163" s="224">
        <f>IF(N163="snížená",J163,0)</f>
        <v>0</v>
      </c>
      <c r="BG163" s="224">
        <f>IF(N163="zákl. přenesená",J163,0)</f>
        <v>0</v>
      </c>
      <c r="BH163" s="224">
        <f>IF(N163="sníž. přenesená",J163,0)</f>
        <v>0</v>
      </c>
      <c r="BI163" s="224">
        <f>IF(N163="nulová",J163,0)</f>
        <v>0</v>
      </c>
      <c r="BJ163" s="13" t="s">
        <v>83</v>
      </c>
      <c r="BK163" s="224">
        <f>ROUND(I163*H163,2)</f>
        <v>0</v>
      </c>
      <c r="BL163" s="13" t="s">
        <v>196</v>
      </c>
      <c r="BM163" s="223" t="s">
        <v>755</v>
      </c>
    </row>
    <row r="164" s="2" customFormat="1">
      <c r="A164" s="34"/>
      <c r="B164" s="35"/>
      <c r="C164" s="36"/>
      <c r="D164" s="225" t="s">
        <v>199</v>
      </c>
      <c r="E164" s="36"/>
      <c r="F164" s="226" t="s">
        <v>309</v>
      </c>
      <c r="G164" s="36"/>
      <c r="H164" s="36"/>
      <c r="I164" s="150"/>
      <c r="J164" s="36"/>
      <c r="K164" s="36"/>
      <c r="L164" s="40"/>
      <c r="M164" s="227"/>
      <c r="N164" s="228"/>
      <c r="O164" s="87"/>
      <c r="P164" s="87"/>
      <c r="Q164" s="87"/>
      <c r="R164" s="87"/>
      <c r="S164" s="87"/>
      <c r="T164" s="88"/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T164" s="13" t="s">
        <v>199</v>
      </c>
      <c r="AU164" s="13" t="s">
        <v>76</v>
      </c>
    </row>
    <row r="165" s="2" customFormat="1">
      <c r="A165" s="34"/>
      <c r="B165" s="35"/>
      <c r="C165" s="36"/>
      <c r="D165" s="225" t="s">
        <v>340</v>
      </c>
      <c r="E165" s="36"/>
      <c r="F165" s="229" t="s">
        <v>756</v>
      </c>
      <c r="G165" s="36"/>
      <c r="H165" s="36"/>
      <c r="I165" s="150"/>
      <c r="J165" s="36"/>
      <c r="K165" s="36"/>
      <c r="L165" s="40"/>
      <c r="M165" s="227"/>
      <c r="N165" s="228"/>
      <c r="O165" s="87"/>
      <c r="P165" s="87"/>
      <c r="Q165" s="87"/>
      <c r="R165" s="87"/>
      <c r="S165" s="87"/>
      <c r="T165" s="88"/>
      <c r="U165" s="34"/>
      <c r="V165" s="34"/>
      <c r="W165" s="34"/>
      <c r="X165" s="34"/>
      <c r="Y165" s="34"/>
      <c r="Z165" s="34"/>
      <c r="AA165" s="34"/>
      <c r="AB165" s="34"/>
      <c r="AC165" s="34"/>
      <c r="AD165" s="34"/>
      <c r="AE165" s="34"/>
      <c r="AT165" s="13" t="s">
        <v>340</v>
      </c>
      <c r="AU165" s="13" t="s">
        <v>76</v>
      </c>
    </row>
    <row r="166" s="2" customFormat="1">
      <c r="A166" s="34"/>
      <c r="B166" s="35"/>
      <c r="C166" s="36"/>
      <c r="D166" s="225" t="s">
        <v>201</v>
      </c>
      <c r="E166" s="36"/>
      <c r="F166" s="229" t="s">
        <v>310</v>
      </c>
      <c r="G166" s="36"/>
      <c r="H166" s="36"/>
      <c r="I166" s="150"/>
      <c r="J166" s="36"/>
      <c r="K166" s="36"/>
      <c r="L166" s="40"/>
      <c r="M166" s="227"/>
      <c r="N166" s="228"/>
      <c r="O166" s="87"/>
      <c r="P166" s="87"/>
      <c r="Q166" s="87"/>
      <c r="R166" s="87"/>
      <c r="S166" s="87"/>
      <c r="T166" s="88"/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T166" s="13" t="s">
        <v>201</v>
      </c>
      <c r="AU166" s="13" t="s">
        <v>76</v>
      </c>
    </row>
    <row r="167" s="2" customFormat="1" ht="16.5" customHeight="1">
      <c r="A167" s="34"/>
      <c r="B167" s="35"/>
      <c r="C167" s="211" t="s">
        <v>265</v>
      </c>
      <c r="D167" s="211" t="s">
        <v>192</v>
      </c>
      <c r="E167" s="212" t="s">
        <v>317</v>
      </c>
      <c r="F167" s="213" t="s">
        <v>318</v>
      </c>
      <c r="G167" s="214" t="s">
        <v>195</v>
      </c>
      <c r="H167" s="215">
        <v>4.7999999999999998</v>
      </c>
      <c r="I167" s="216"/>
      <c r="J167" s="217">
        <f>ROUND(I167*H167,2)</f>
        <v>0</v>
      </c>
      <c r="K167" s="218"/>
      <c r="L167" s="40"/>
      <c r="M167" s="219" t="s">
        <v>1</v>
      </c>
      <c r="N167" s="220" t="s">
        <v>41</v>
      </c>
      <c r="O167" s="87"/>
      <c r="P167" s="221">
        <f>O167*H167</f>
        <v>0</v>
      </c>
      <c r="Q167" s="221">
        <v>0</v>
      </c>
      <c r="R167" s="221">
        <f>Q167*H167</f>
        <v>0</v>
      </c>
      <c r="S167" s="221">
        <v>0</v>
      </c>
      <c r="T167" s="222">
        <f>S167*H167</f>
        <v>0</v>
      </c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R167" s="223" t="s">
        <v>196</v>
      </c>
      <c r="AT167" s="223" t="s">
        <v>192</v>
      </c>
      <c r="AU167" s="223" t="s">
        <v>76</v>
      </c>
      <c r="AY167" s="13" t="s">
        <v>197</v>
      </c>
      <c r="BE167" s="224">
        <f>IF(N167="základní",J167,0)</f>
        <v>0</v>
      </c>
      <c r="BF167" s="224">
        <f>IF(N167="snížená",J167,0)</f>
        <v>0</v>
      </c>
      <c r="BG167" s="224">
        <f>IF(N167="zákl. přenesená",J167,0)</f>
        <v>0</v>
      </c>
      <c r="BH167" s="224">
        <f>IF(N167="sníž. přenesená",J167,0)</f>
        <v>0</v>
      </c>
      <c r="BI167" s="224">
        <f>IF(N167="nulová",J167,0)</f>
        <v>0</v>
      </c>
      <c r="BJ167" s="13" t="s">
        <v>83</v>
      </c>
      <c r="BK167" s="224">
        <f>ROUND(I167*H167,2)</f>
        <v>0</v>
      </c>
      <c r="BL167" s="13" t="s">
        <v>196</v>
      </c>
      <c r="BM167" s="223" t="s">
        <v>757</v>
      </c>
    </row>
    <row r="168" s="2" customFormat="1">
      <c r="A168" s="34"/>
      <c r="B168" s="35"/>
      <c r="C168" s="36"/>
      <c r="D168" s="225" t="s">
        <v>199</v>
      </c>
      <c r="E168" s="36"/>
      <c r="F168" s="226" t="s">
        <v>320</v>
      </c>
      <c r="G168" s="36"/>
      <c r="H168" s="36"/>
      <c r="I168" s="150"/>
      <c r="J168" s="36"/>
      <c r="K168" s="36"/>
      <c r="L168" s="40"/>
      <c r="M168" s="227"/>
      <c r="N168" s="228"/>
      <c r="O168" s="87"/>
      <c r="P168" s="87"/>
      <c r="Q168" s="87"/>
      <c r="R168" s="87"/>
      <c r="S168" s="87"/>
      <c r="T168" s="88"/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T168" s="13" t="s">
        <v>199</v>
      </c>
      <c r="AU168" s="13" t="s">
        <v>76</v>
      </c>
    </row>
    <row r="169" s="2" customFormat="1">
      <c r="A169" s="34"/>
      <c r="B169" s="35"/>
      <c r="C169" s="36"/>
      <c r="D169" s="225" t="s">
        <v>340</v>
      </c>
      <c r="E169" s="36"/>
      <c r="F169" s="229" t="s">
        <v>758</v>
      </c>
      <c r="G169" s="36"/>
      <c r="H169" s="36"/>
      <c r="I169" s="150"/>
      <c r="J169" s="36"/>
      <c r="K169" s="36"/>
      <c r="L169" s="40"/>
      <c r="M169" s="227"/>
      <c r="N169" s="228"/>
      <c r="O169" s="87"/>
      <c r="P169" s="87"/>
      <c r="Q169" s="87"/>
      <c r="R169" s="87"/>
      <c r="S169" s="87"/>
      <c r="T169" s="88"/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T169" s="13" t="s">
        <v>340</v>
      </c>
      <c r="AU169" s="13" t="s">
        <v>76</v>
      </c>
    </row>
    <row r="170" s="2" customFormat="1">
      <c r="A170" s="34"/>
      <c r="B170" s="35"/>
      <c r="C170" s="36"/>
      <c r="D170" s="225" t="s">
        <v>201</v>
      </c>
      <c r="E170" s="36"/>
      <c r="F170" s="229" t="s">
        <v>321</v>
      </c>
      <c r="G170" s="36"/>
      <c r="H170" s="36"/>
      <c r="I170" s="150"/>
      <c r="J170" s="36"/>
      <c r="K170" s="36"/>
      <c r="L170" s="40"/>
      <c r="M170" s="227"/>
      <c r="N170" s="228"/>
      <c r="O170" s="87"/>
      <c r="P170" s="87"/>
      <c r="Q170" s="87"/>
      <c r="R170" s="87"/>
      <c r="S170" s="87"/>
      <c r="T170" s="88"/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T170" s="13" t="s">
        <v>201</v>
      </c>
      <c r="AU170" s="13" t="s">
        <v>76</v>
      </c>
    </row>
    <row r="171" s="10" customFormat="1">
      <c r="A171" s="10"/>
      <c r="B171" s="230"/>
      <c r="C171" s="231"/>
      <c r="D171" s="225" t="s">
        <v>203</v>
      </c>
      <c r="E171" s="232" t="s">
        <v>1</v>
      </c>
      <c r="F171" s="233" t="s">
        <v>759</v>
      </c>
      <c r="G171" s="231"/>
      <c r="H171" s="234">
        <v>4.7999999999999998</v>
      </c>
      <c r="I171" s="235"/>
      <c r="J171" s="231"/>
      <c r="K171" s="231"/>
      <c r="L171" s="236"/>
      <c r="M171" s="237"/>
      <c r="N171" s="238"/>
      <c r="O171" s="238"/>
      <c r="P171" s="238"/>
      <c r="Q171" s="238"/>
      <c r="R171" s="238"/>
      <c r="S171" s="238"/>
      <c r="T171" s="239"/>
      <c r="U171" s="10"/>
      <c r="V171" s="10"/>
      <c r="W171" s="10"/>
      <c r="X171" s="10"/>
      <c r="Y171" s="10"/>
      <c r="Z171" s="10"/>
      <c r="AA171" s="10"/>
      <c r="AB171" s="10"/>
      <c r="AC171" s="10"/>
      <c r="AD171" s="10"/>
      <c r="AE171" s="10"/>
      <c r="AT171" s="240" t="s">
        <v>203</v>
      </c>
      <c r="AU171" s="240" t="s">
        <v>76</v>
      </c>
      <c r="AV171" s="10" t="s">
        <v>85</v>
      </c>
      <c r="AW171" s="10" t="s">
        <v>32</v>
      </c>
      <c r="AX171" s="10" t="s">
        <v>83</v>
      </c>
      <c r="AY171" s="240" t="s">
        <v>197</v>
      </c>
    </row>
    <row r="172" s="2" customFormat="1" ht="16.5" customHeight="1">
      <c r="A172" s="34"/>
      <c r="B172" s="35"/>
      <c r="C172" s="211" t="s">
        <v>269</v>
      </c>
      <c r="D172" s="211" t="s">
        <v>192</v>
      </c>
      <c r="E172" s="212" t="s">
        <v>760</v>
      </c>
      <c r="F172" s="213" t="s">
        <v>761</v>
      </c>
      <c r="G172" s="214" t="s">
        <v>195</v>
      </c>
      <c r="H172" s="215">
        <v>4.7999999999999998</v>
      </c>
      <c r="I172" s="216"/>
      <c r="J172" s="217">
        <f>ROUND(I172*H172,2)</f>
        <v>0</v>
      </c>
      <c r="K172" s="218"/>
      <c r="L172" s="40"/>
      <c r="M172" s="219" t="s">
        <v>1</v>
      </c>
      <c r="N172" s="220" t="s">
        <v>41</v>
      </c>
      <c r="O172" s="87"/>
      <c r="P172" s="221">
        <f>O172*H172</f>
        <v>0</v>
      </c>
      <c r="Q172" s="221">
        <v>0</v>
      </c>
      <c r="R172" s="221">
        <f>Q172*H172</f>
        <v>0</v>
      </c>
      <c r="S172" s="221">
        <v>0</v>
      </c>
      <c r="T172" s="222">
        <f>S172*H172</f>
        <v>0</v>
      </c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R172" s="223" t="s">
        <v>196</v>
      </c>
      <c r="AT172" s="223" t="s">
        <v>192</v>
      </c>
      <c r="AU172" s="223" t="s">
        <v>76</v>
      </c>
      <c r="AY172" s="13" t="s">
        <v>197</v>
      </c>
      <c r="BE172" s="224">
        <f>IF(N172="základní",J172,0)</f>
        <v>0</v>
      </c>
      <c r="BF172" s="224">
        <f>IF(N172="snížená",J172,0)</f>
        <v>0</v>
      </c>
      <c r="BG172" s="224">
        <f>IF(N172="zákl. přenesená",J172,0)</f>
        <v>0</v>
      </c>
      <c r="BH172" s="224">
        <f>IF(N172="sníž. přenesená",J172,0)</f>
        <v>0</v>
      </c>
      <c r="BI172" s="224">
        <f>IF(N172="nulová",J172,0)</f>
        <v>0</v>
      </c>
      <c r="BJ172" s="13" t="s">
        <v>83</v>
      </c>
      <c r="BK172" s="224">
        <f>ROUND(I172*H172,2)</f>
        <v>0</v>
      </c>
      <c r="BL172" s="13" t="s">
        <v>196</v>
      </c>
      <c r="BM172" s="223" t="s">
        <v>762</v>
      </c>
    </row>
    <row r="173" s="2" customFormat="1">
      <c r="A173" s="34"/>
      <c r="B173" s="35"/>
      <c r="C173" s="36"/>
      <c r="D173" s="225" t="s">
        <v>199</v>
      </c>
      <c r="E173" s="36"/>
      <c r="F173" s="226" t="s">
        <v>763</v>
      </c>
      <c r="G173" s="36"/>
      <c r="H173" s="36"/>
      <c r="I173" s="150"/>
      <c r="J173" s="36"/>
      <c r="K173" s="36"/>
      <c r="L173" s="40"/>
      <c r="M173" s="227"/>
      <c r="N173" s="228"/>
      <c r="O173" s="87"/>
      <c r="P173" s="87"/>
      <c r="Q173" s="87"/>
      <c r="R173" s="87"/>
      <c r="S173" s="87"/>
      <c r="T173" s="88"/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T173" s="13" t="s">
        <v>199</v>
      </c>
      <c r="AU173" s="13" t="s">
        <v>76</v>
      </c>
    </row>
    <row r="174" s="2" customFormat="1">
      <c r="A174" s="34"/>
      <c r="B174" s="35"/>
      <c r="C174" s="36"/>
      <c r="D174" s="225" t="s">
        <v>340</v>
      </c>
      <c r="E174" s="36"/>
      <c r="F174" s="229" t="s">
        <v>758</v>
      </c>
      <c r="G174" s="36"/>
      <c r="H174" s="36"/>
      <c r="I174" s="150"/>
      <c r="J174" s="36"/>
      <c r="K174" s="36"/>
      <c r="L174" s="40"/>
      <c r="M174" s="227"/>
      <c r="N174" s="228"/>
      <c r="O174" s="87"/>
      <c r="P174" s="87"/>
      <c r="Q174" s="87"/>
      <c r="R174" s="87"/>
      <c r="S174" s="87"/>
      <c r="T174" s="88"/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T174" s="13" t="s">
        <v>340</v>
      </c>
      <c r="AU174" s="13" t="s">
        <v>76</v>
      </c>
    </row>
    <row r="175" s="2" customFormat="1">
      <c r="A175" s="34"/>
      <c r="B175" s="35"/>
      <c r="C175" s="36"/>
      <c r="D175" s="225" t="s">
        <v>201</v>
      </c>
      <c r="E175" s="36"/>
      <c r="F175" s="229" t="s">
        <v>321</v>
      </c>
      <c r="G175" s="36"/>
      <c r="H175" s="36"/>
      <c r="I175" s="150"/>
      <c r="J175" s="36"/>
      <c r="K175" s="36"/>
      <c r="L175" s="40"/>
      <c r="M175" s="227"/>
      <c r="N175" s="228"/>
      <c r="O175" s="87"/>
      <c r="P175" s="87"/>
      <c r="Q175" s="87"/>
      <c r="R175" s="87"/>
      <c r="S175" s="87"/>
      <c r="T175" s="88"/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T175" s="13" t="s">
        <v>201</v>
      </c>
      <c r="AU175" s="13" t="s">
        <v>76</v>
      </c>
    </row>
    <row r="176" s="10" customFormat="1">
      <c r="A176" s="10"/>
      <c r="B176" s="230"/>
      <c r="C176" s="231"/>
      <c r="D176" s="225" t="s">
        <v>203</v>
      </c>
      <c r="E176" s="232" t="s">
        <v>1</v>
      </c>
      <c r="F176" s="233" t="s">
        <v>759</v>
      </c>
      <c r="G176" s="231"/>
      <c r="H176" s="234">
        <v>4.7999999999999998</v>
      </c>
      <c r="I176" s="235"/>
      <c r="J176" s="231"/>
      <c r="K176" s="231"/>
      <c r="L176" s="236"/>
      <c r="M176" s="237"/>
      <c r="N176" s="238"/>
      <c r="O176" s="238"/>
      <c r="P176" s="238"/>
      <c r="Q176" s="238"/>
      <c r="R176" s="238"/>
      <c r="S176" s="238"/>
      <c r="T176" s="239"/>
      <c r="U176" s="10"/>
      <c r="V176" s="10"/>
      <c r="W176" s="10"/>
      <c r="X176" s="10"/>
      <c r="Y176" s="10"/>
      <c r="Z176" s="10"/>
      <c r="AA176" s="10"/>
      <c r="AB176" s="10"/>
      <c r="AC176" s="10"/>
      <c r="AD176" s="10"/>
      <c r="AE176" s="10"/>
      <c r="AT176" s="240" t="s">
        <v>203</v>
      </c>
      <c r="AU176" s="240" t="s">
        <v>76</v>
      </c>
      <c r="AV176" s="10" t="s">
        <v>85</v>
      </c>
      <c r="AW176" s="10" t="s">
        <v>32</v>
      </c>
      <c r="AX176" s="10" t="s">
        <v>83</v>
      </c>
      <c r="AY176" s="240" t="s">
        <v>197</v>
      </c>
    </row>
    <row r="177" s="2" customFormat="1" ht="16.5" customHeight="1">
      <c r="A177" s="34"/>
      <c r="B177" s="35"/>
      <c r="C177" s="211" t="s">
        <v>273</v>
      </c>
      <c r="D177" s="211" t="s">
        <v>192</v>
      </c>
      <c r="E177" s="212" t="s">
        <v>298</v>
      </c>
      <c r="F177" s="213" t="s">
        <v>299</v>
      </c>
      <c r="G177" s="214" t="s">
        <v>300</v>
      </c>
      <c r="H177" s="215">
        <v>14</v>
      </c>
      <c r="I177" s="216"/>
      <c r="J177" s="217">
        <f>ROUND(I177*H177,2)</f>
        <v>0</v>
      </c>
      <c r="K177" s="218"/>
      <c r="L177" s="40"/>
      <c r="M177" s="219" t="s">
        <v>1</v>
      </c>
      <c r="N177" s="220" t="s">
        <v>41</v>
      </c>
      <c r="O177" s="87"/>
      <c r="P177" s="221">
        <f>O177*H177</f>
        <v>0</v>
      </c>
      <c r="Q177" s="221">
        <v>0</v>
      </c>
      <c r="R177" s="221">
        <f>Q177*H177</f>
        <v>0</v>
      </c>
      <c r="S177" s="221">
        <v>0</v>
      </c>
      <c r="T177" s="222">
        <f>S177*H177</f>
        <v>0</v>
      </c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R177" s="223" t="s">
        <v>196</v>
      </c>
      <c r="AT177" s="223" t="s">
        <v>192</v>
      </c>
      <c r="AU177" s="223" t="s">
        <v>76</v>
      </c>
      <c r="AY177" s="13" t="s">
        <v>197</v>
      </c>
      <c r="BE177" s="224">
        <f>IF(N177="základní",J177,0)</f>
        <v>0</v>
      </c>
      <c r="BF177" s="224">
        <f>IF(N177="snížená",J177,0)</f>
        <v>0</v>
      </c>
      <c r="BG177" s="224">
        <f>IF(N177="zákl. přenesená",J177,0)</f>
        <v>0</v>
      </c>
      <c r="BH177" s="224">
        <f>IF(N177="sníž. přenesená",J177,0)</f>
        <v>0</v>
      </c>
      <c r="BI177" s="224">
        <f>IF(N177="nulová",J177,0)</f>
        <v>0</v>
      </c>
      <c r="BJ177" s="13" t="s">
        <v>83</v>
      </c>
      <c r="BK177" s="224">
        <f>ROUND(I177*H177,2)</f>
        <v>0</v>
      </c>
      <c r="BL177" s="13" t="s">
        <v>196</v>
      </c>
      <c r="BM177" s="223" t="s">
        <v>764</v>
      </c>
    </row>
    <row r="178" s="2" customFormat="1">
      <c r="A178" s="34"/>
      <c r="B178" s="35"/>
      <c r="C178" s="36"/>
      <c r="D178" s="225" t="s">
        <v>199</v>
      </c>
      <c r="E178" s="36"/>
      <c r="F178" s="226" t="s">
        <v>302</v>
      </c>
      <c r="G178" s="36"/>
      <c r="H178" s="36"/>
      <c r="I178" s="150"/>
      <c r="J178" s="36"/>
      <c r="K178" s="36"/>
      <c r="L178" s="40"/>
      <c r="M178" s="227"/>
      <c r="N178" s="228"/>
      <c r="O178" s="87"/>
      <c r="P178" s="87"/>
      <c r="Q178" s="87"/>
      <c r="R178" s="87"/>
      <c r="S178" s="87"/>
      <c r="T178" s="88"/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T178" s="13" t="s">
        <v>199</v>
      </c>
      <c r="AU178" s="13" t="s">
        <v>76</v>
      </c>
    </row>
    <row r="179" s="2" customFormat="1">
      <c r="A179" s="34"/>
      <c r="B179" s="35"/>
      <c r="C179" s="36"/>
      <c r="D179" s="225" t="s">
        <v>340</v>
      </c>
      <c r="E179" s="36"/>
      <c r="F179" s="229" t="s">
        <v>765</v>
      </c>
      <c r="G179" s="36"/>
      <c r="H179" s="36"/>
      <c r="I179" s="150"/>
      <c r="J179" s="36"/>
      <c r="K179" s="36"/>
      <c r="L179" s="40"/>
      <c r="M179" s="227"/>
      <c r="N179" s="228"/>
      <c r="O179" s="87"/>
      <c r="P179" s="87"/>
      <c r="Q179" s="87"/>
      <c r="R179" s="87"/>
      <c r="S179" s="87"/>
      <c r="T179" s="88"/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T179" s="13" t="s">
        <v>340</v>
      </c>
      <c r="AU179" s="13" t="s">
        <v>76</v>
      </c>
    </row>
    <row r="180" s="2" customFormat="1" ht="16.5" customHeight="1">
      <c r="A180" s="34"/>
      <c r="B180" s="35"/>
      <c r="C180" s="211" t="s">
        <v>8</v>
      </c>
      <c r="D180" s="211" t="s">
        <v>192</v>
      </c>
      <c r="E180" s="212" t="s">
        <v>766</v>
      </c>
      <c r="F180" s="213" t="s">
        <v>767</v>
      </c>
      <c r="G180" s="214" t="s">
        <v>195</v>
      </c>
      <c r="H180" s="215">
        <v>56.600000000000001</v>
      </c>
      <c r="I180" s="216"/>
      <c r="J180" s="217">
        <f>ROUND(I180*H180,2)</f>
        <v>0</v>
      </c>
      <c r="K180" s="218"/>
      <c r="L180" s="40"/>
      <c r="M180" s="219" t="s">
        <v>1</v>
      </c>
      <c r="N180" s="220" t="s">
        <v>41</v>
      </c>
      <c r="O180" s="87"/>
      <c r="P180" s="221">
        <f>O180*H180</f>
        <v>0</v>
      </c>
      <c r="Q180" s="221">
        <v>0</v>
      </c>
      <c r="R180" s="221">
        <f>Q180*H180</f>
        <v>0</v>
      </c>
      <c r="S180" s="221">
        <v>0</v>
      </c>
      <c r="T180" s="222">
        <f>S180*H180</f>
        <v>0</v>
      </c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R180" s="223" t="s">
        <v>196</v>
      </c>
      <c r="AT180" s="223" t="s">
        <v>192</v>
      </c>
      <c r="AU180" s="223" t="s">
        <v>76</v>
      </c>
      <c r="AY180" s="13" t="s">
        <v>197</v>
      </c>
      <c r="BE180" s="224">
        <f>IF(N180="základní",J180,0)</f>
        <v>0</v>
      </c>
      <c r="BF180" s="224">
        <f>IF(N180="snížená",J180,0)</f>
        <v>0</v>
      </c>
      <c r="BG180" s="224">
        <f>IF(N180="zákl. přenesená",J180,0)</f>
        <v>0</v>
      </c>
      <c r="BH180" s="224">
        <f>IF(N180="sníž. přenesená",J180,0)</f>
        <v>0</v>
      </c>
      <c r="BI180" s="224">
        <f>IF(N180="nulová",J180,0)</f>
        <v>0</v>
      </c>
      <c r="BJ180" s="13" t="s">
        <v>83</v>
      </c>
      <c r="BK180" s="224">
        <f>ROUND(I180*H180,2)</f>
        <v>0</v>
      </c>
      <c r="BL180" s="13" t="s">
        <v>196</v>
      </c>
      <c r="BM180" s="223" t="s">
        <v>768</v>
      </c>
    </row>
    <row r="181" s="2" customFormat="1">
      <c r="A181" s="34"/>
      <c r="B181" s="35"/>
      <c r="C181" s="36"/>
      <c r="D181" s="225" t="s">
        <v>199</v>
      </c>
      <c r="E181" s="36"/>
      <c r="F181" s="226" t="s">
        <v>769</v>
      </c>
      <c r="G181" s="36"/>
      <c r="H181" s="36"/>
      <c r="I181" s="150"/>
      <c r="J181" s="36"/>
      <c r="K181" s="36"/>
      <c r="L181" s="40"/>
      <c r="M181" s="227"/>
      <c r="N181" s="228"/>
      <c r="O181" s="87"/>
      <c r="P181" s="87"/>
      <c r="Q181" s="87"/>
      <c r="R181" s="87"/>
      <c r="S181" s="87"/>
      <c r="T181" s="88"/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T181" s="13" t="s">
        <v>199</v>
      </c>
      <c r="AU181" s="13" t="s">
        <v>76</v>
      </c>
    </row>
    <row r="182" s="2" customFormat="1">
      <c r="A182" s="34"/>
      <c r="B182" s="35"/>
      <c r="C182" s="36"/>
      <c r="D182" s="225" t="s">
        <v>340</v>
      </c>
      <c r="E182" s="36"/>
      <c r="F182" s="229" t="s">
        <v>770</v>
      </c>
      <c r="G182" s="36"/>
      <c r="H182" s="36"/>
      <c r="I182" s="150"/>
      <c r="J182" s="36"/>
      <c r="K182" s="36"/>
      <c r="L182" s="40"/>
      <c r="M182" s="227"/>
      <c r="N182" s="228"/>
      <c r="O182" s="87"/>
      <c r="P182" s="87"/>
      <c r="Q182" s="87"/>
      <c r="R182" s="87"/>
      <c r="S182" s="87"/>
      <c r="T182" s="88"/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T182" s="13" t="s">
        <v>340</v>
      </c>
      <c r="AU182" s="13" t="s">
        <v>76</v>
      </c>
    </row>
    <row r="183" s="2" customFormat="1">
      <c r="A183" s="34"/>
      <c r="B183" s="35"/>
      <c r="C183" s="36"/>
      <c r="D183" s="225" t="s">
        <v>201</v>
      </c>
      <c r="E183" s="36"/>
      <c r="F183" s="229" t="s">
        <v>771</v>
      </c>
      <c r="G183" s="36"/>
      <c r="H183" s="36"/>
      <c r="I183" s="150"/>
      <c r="J183" s="36"/>
      <c r="K183" s="36"/>
      <c r="L183" s="40"/>
      <c r="M183" s="227"/>
      <c r="N183" s="228"/>
      <c r="O183" s="87"/>
      <c r="P183" s="87"/>
      <c r="Q183" s="87"/>
      <c r="R183" s="87"/>
      <c r="S183" s="87"/>
      <c r="T183" s="88"/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T183" s="13" t="s">
        <v>201</v>
      </c>
      <c r="AU183" s="13" t="s">
        <v>76</v>
      </c>
    </row>
    <row r="184" s="10" customFormat="1">
      <c r="A184" s="10"/>
      <c r="B184" s="230"/>
      <c r="C184" s="231"/>
      <c r="D184" s="225" t="s">
        <v>203</v>
      </c>
      <c r="E184" s="232" t="s">
        <v>1</v>
      </c>
      <c r="F184" s="233" t="s">
        <v>772</v>
      </c>
      <c r="G184" s="231"/>
      <c r="H184" s="234">
        <v>17.800000000000001</v>
      </c>
      <c r="I184" s="235"/>
      <c r="J184" s="231"/>
      <c r="K184" s="231"/>
      <c r="L184" s="236"/>
      <c r="M184" s="237"/>
      <c r="N184" s="238"/>
      <c r="O184" s="238"/>
      <c r="P184" s="238"/>
      <c r="Q184" s="238"/>
      <c r="R184" s="238"/>
      <c r="S184" s="238"/>
      <c r="T184" s="239"/>
      <c r="U184" s="10"/>
      <c r="V184" s="10"/>
      <c r="W184" s="10"/>
      <c r="X184" s="10"/>
      <c r="Y184" s="10"/>
      <c r="Z184" s="10"/>
      <c r="AA184" s="10"/>
      <c r="AB184" s="10"/>
      <c r="AC184" s="10"/>
      <c r="AD184" s="10"/>
      <c r="AE184" s="10"/>
      <c r="AT184" s="240" t="s">
        <v>203</v>
      </c>
      <c r="AU184" s="240" t="s">
        <v>76</v>
      </c>
      <c r="AV184" s="10" t="s">
        <v>85</v>
      </c>
      <c r="AW184" s="10" t="s">
        <v>32</v>
      </c>
      <c r="AX184" s="10" t="s">
        <v>76</v>
      </c>
      <c r="AY184" s="240" t="s">
        <v>197</v>
      </c>
    </row>
    <row r="185" s="10" customFormat="1">
      <c r="A185" s="10"/>
      <c r="B185" s="230"/>
      <c r="C185" s="231"/>
      <c r="D185" s="225" t="s">
        <v>203</v>
      </c>
      <c r="E185" s="232" t="s">
        <v>1</v>
      </c>
      <c r="F185" s="233" t="s">
        <v>773</v>
      </c>
      <c r="G185" s="231"/>
      <c r="H185" s="234">
        <v>38.799999999999997</v>
      </c>
      <c r="I185" s="235"/>
      <c r="J185" s="231"/>
      <c r="K185" s="231"/>
      <c r="L185" s="236"/>
      <c r="M185" s="237"/>
      <c r="N185" s="238"/>
      <c r="O185" s="238"/>
      <c r="P185" s="238"/>
      <c r="Q185" s="238"/>
      <c r="R185" s="238"/>
      <c r="S185" s="238"/>
      <c r="T185" s="239"/>
      <c r="U185" s="10"/>
      <c r="V185" s="10"/>
      <c r="W185" s="10"/>
      <c r="X185" s="10"/>
      <c r="Y185" s="10"/>
      <c r="Z185" s="10"/>
      <c r="AA185" s="10"/>
      <c r="AB185" s="10"/>
      <c r="AC185" s="10"/>
      <c r="AD185" s="10"/>
      <c r="AE185" s="10"/>
      <c r="AT185" s="240" t="s">
        <v>203</v>
      </c>
      <c r="AU185" s="240" t="s">
        <v>76</v>
      </c>
      <c r="AV185" s="10" t="s">
        <v>85</v>
      </c>
      <c r="AW185" s="10" t="s">
        <v>32</v>
      </c>
      <c r="AX185" s="10" t="s">
        <v>76</v>
      </c>
      <c r="AY185" s="240" t="s">
        <v>197</v>
      </c>
    </row>
    <row r="186" s="11" customFormat="1">
      <c r="A186" s="11"/>
      <c r="B186" s="241"/>
      <c r="C186" s="242"/>
      <c r="D186" s="225" t="s">
        <v>203</v>
      </c>
      <c r="E186" s="243" t="s">
        <v>1</v>
      </c>
      <c r="F186" s="244" t="s">
        <v>206</v>
      </c>
      <c r="G186" s="242"/>
      <c r="H186" s="245">
        <v>56.600000000000001</v>
      </c>
      <c r="I186" s="246"/>
      <c r="J186" s="242"/>
      <c r="K186" s="242"/>
      <c r="L186" s="247"/>
      <c r="M186" s="248"/>
      <c r="N186" s="249"/>
      <c r="O186" s="249"/>
      <c r="P186" s="249"/>
      <c r="Q186" s="249"/>
      <c r="R186" s="249"/>
      <c r="S186" s="249"/>
      <c r="T186" s="250"/>
      <c r="U186" s="11"/>
      <c r="V186" s="11"/>
      <c r="W186" s="11"/>
      <c r="X186" s="11"/>
      <c r="Y186" s="11"/>
      <c r="Z186" s="11"/>
      <c r="AA186" s="11"/>
      <c r="AB186" s="11"/>
      <c r="AC186" s="11"/>
      <c r="AD186" s="11"/>
      <c r="AE186" s="11"/>
      <c r="AT186" s="251" t="s">
        <v>203</v>
      </c>
      <c r="AU186" s="251" t="s">
        <v>76</v>
      </c>
      <c r="AV186" s="11" t="s">
        <v>196</v>
      </c>
      <c r="AW186" s="11" t="s">
        <v>32</v>
      </c>
      <c r="AX186" s="11" t="s">
        <v>83</v>
      </c>
      <c r="AY186" s="251" t="s">
        <v>197</v>
      </c>
    </row>
    <row r="187" s="2" customFormat="1" ht="16.5" customHeight="1">
      <c r="A187" s="34"/>
      <c r="B187" s="35"/>
      <c r="C187" s="211" t="s">
        <v>281</v>
      </c>
      <c r="D187" s="211" t="s">
        <v>192</v>
      </c>
      <c r="E187" s="212" t="s">
        <v>230</v>
      </c>
      <c r="F187" s="213" t="s">
        <v>231</v>
      </c>
      <c r="G187" s="214" t="s">
        <v>232</v>
      </c>
      <c r="H187" s="215">
        <v>28</v>
      </c>
      <c r="I187" s="216"/>
      <c r="J187" s="217">
        <f>ROUND(I187*H187,2)</f>
        <v>0</v>
      </c>
      <c r="K187" s="218"/>
      <c r="L187" s="40"/>
      <c r="M187" s="219" t="s">
        <v>1</v>
      </c>
      <c r="N187" s="220" t="s">
        <v>41</v>
      </c>
      <c r="O187" s="87"/>
      <c r="P187" s="221">
        <f>O187*H187</f>
        <v>0</v>
      </c>
      <c r="Q187" s="221">
        <v>0</v>
      </c>
      <c r="R187" s="221">
        <f>Q187*H187</f>
        <v>0</v>
      </c>
      <c r="S187" s="221">
        <v>0</v>
      </c>
      <c r="T187" s="222">
        <f>S187*H187</f>
        <v>0</v>
      </c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R187" s="223" t="s">
        <v>196</v>
      </c>
      <c r="AT187" s="223" t="s">
        <v>192</v>
      </c>
      <c r="AU187" s="223" t="s">
        <v>76</v>
      </c>
      <c r="AY187" s="13" t="s">
        <v>197</v>
      </c>
      <c r="BE187" s="224">
        <f>IF(N187="základní",J187,0)</f>
        <v>0</v>
      </c>
      <c r="BF187" s="224">
        <f>IF(N187="snížená",J187,0)</f>
        <v>0</v>
      </c>
      <c r="BG187" s="224">
        <f>IF(N187="zákl. přenesená",J187,0)</f>
        <v>0</v>
      </c>
      <c r="BH187" s="224">
        <f>IF(N187="sníž. přenesená",J187,0)</f>
        <v>0</v>
      </c>
      <c r="BI187" s="224">
        <f>IF(N187="nulová",J187,0)</f>
        <v>0</v>
      </c>
      <c r="BJ187" s="13" t="s">
        <v>83</v>
      </c>
      <c r="BK187" s="224">
        <f>ROUND(I187*H187,2)</f>
        <v>0</v>
      </c>
      <c r="BL187" s="13" t="s">
        <v>196</v>
      </c>
      <c r="BM187" s="223" t="s">
        <v>774</v>
      </c>
    </row>
    <row r="188" s="2" customFormat="1">
      <c r="A188" s="34"/>
      <c r="B188" s="35"/>
      <c r="C188" s="36"/>
      <c r="D188" s="225" t="s">
        <v>199</v>
      </c>
      <c r="E188" s="36"/>
      <c r="F188" s="226" t="s">
        <v>234</v>
      </c>
      <c r="G188" s="36"/>
      <c r="H188" s="36"/>
      <c r="I188" s="150"/>
      <c r="J188" s="36"/>
      <c r="K188" s="36"/>
      <c r="L188" s="40"/>
      <c r="M188" s="227"/>
      <c r="N188" s="228"/>
      <c r="O188" s="87"/>
      <c r="P188" s="87"/>
      <c r="Q188" s="87"/>
      <c r="R188" s="87"/>
      <c r="S188" s="87"/>
      <c r="T188" s="88"/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T188" s="13" t="s">
        <v>199</v>
      </c>
      <c r="AU188" s="13" t="s">
        <v>76</v>
      </c>
    </row>
    <row r="189" s="2" customFormat="1">
      <c r="A189" s="34"/>
      <c r="B189" s="35"/>
      <c r="C189" s="36"/>
      <c r="D189" s="225" t="s">
        <v>340</v>
      </c>
      <c r="E189" s="36"/>
      <c r="F189" s="229" t="s">
        <v>775</v>
      </c>
      <c r="G189" s="36"/>
      <c r="H189" s="36"/>
      <c r="I189" s="150"/>
      <c r="J189" s="36"/>
      <c r="K189" s="36"/>
      <c r="L189" s="40"/>
      <c r="M189" s="227"/>
      <c r="N189" s="228"/>
      <c r="O189" s="87"/>
      <c r="P189" s="87"/>
      <c r="Q189" s="87"/>
      <c r="R189" s="87"/>
      <c r="S189" s="87"/>
      <c r="T189" s="88"/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T189" s="13" t="s">
        <v>340</v>
      </c>
      <c r="AU189" s="13" t="s">
        <v>76</v>
      </c>
    </row>
    <row r="190" s="10" customFormat="1">
      <c r="A190" s="10"/>
      <c r="B190" s="230"/>
      <c r="C190" s="231"/>
      <c r="D190" s="225" t="s">
        <v>203</v>
      </c>
      <c r="E190" s="232" t="s">
        <v>1</v>
      </c>
      <c r="F190" s="233" t="s">
        <v>776</v>
      </c>
      <c r="G190" s="231"/>
      <c r="H190" s="234">
        <v>28</v>
      </c>
      <c r="I190" s="235"/>
      <c r="J190" s="231"/>
      <c r="K190" s="231"/>
      <c r="L190" s="236"/>
      <c r="M190" s="237"/>
      <c r="N190" s="238"/>
      <c r="O190" s="238"/>
      <c r="P190" s="238"/>
      <c r="Q190" s="238"/>
      <c r="R190" s="238"/>
      <c r="S190" s="238"/>
      <c r="T190" s="239"/>
      <c r="U190" s="10"/>
      <c r="V190" s="10"/>
      <c r="W190" s="10"/>
      <c r="X190" s="10"/>
      <c r="Y190" s="10"/>
      <c r="Z190" s="10"/>
      <c r="AA190" s="10"/>
      <c r="AB190" s="10"/>
      <c r="AC190" s="10"/>
      <c r="AD190" s="10"/>
      <c r="AE190" s="10"/>
      <c r="AT190" s="240" t="s">
        <v>203</v>
      </c>
      <c r="AU190" s="240" t="s">
        <v>76</v>
      </c>
      <c r="AV190" s="10" t="s">
        <v>85</v>
      </c>
      <c r="AW190" s="10" t="s">
        <v>32</v>
      </c>
      <c r="AX190" s="10" t="s">
        <v>83</v>
      </c>
      <c r="AY190" s="240" t="s">
        <v>197</v>
      </c>
    </row>
    <row r="191" s="2" customFormat="1" ht="16.5" customHeight="1">
      <c r="A191" s="34"/>
      <c r="B191" s="35"/>
      <c r="C191" s="211" t="s">
        <v>286</v>
      </c>
      <c r="D191" s="211" t="s">
        <v>192</v>
      </c>
      <c r="E191" s="212" t="s">
        <v>777</v>
      </c>
      <c r="F191" s="213" t="s">
        <v>778</v>
      </c>
      <c r="G191" s="214" t="s">
        <v>209</v>
      </c>
      <c r="H191" s="215">
        <v>96</v>
      </c>
      <c r="I191" s="216"/>
      <c r="J191" s="217">
        <f>ROUND(I191*H191,2)</f>
        <v>0</v>
      </c>
      <c r="K191" s="218"/>
      <c r="L191" s="40"/>
      <c r="M191" s="219" t="s">
        <v>1</v>
      </c>
      <c r="N191" s="220" t="s">
        <v>41</v>
      </c>
      <c r="O191" s="87"/>
      <c r="P191" s="221">
        <f>O191*H191</f>
        <v>0</v>
      </c>
      <c r="Q191" s="221">
        <v>0</v>
      </c>
      <c r="R191" s="221">
        <f>Q191*H191</f>
        <v>0</v>
      </c>
      <c r="S191" s="221">
        <v>0</v>
      </c>
      <c r="T191" s="222">
        <f>S191*H191</f>
        <v>0</v>
      </c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R191" s="223" t="s">
        <v>196</v>
      </c>
      <c r="AT191" s="223" t="s">
        <v>192</v>
      </c>
      <c r="AU191" s="223" t="s">
        <v>76</v>
      </c>
      <c r="AY191" s="13" t="s">
        <v>197</v>
      </c>
      <c r="BE191" s="224">
        <f>IF(N191="základní",J191,0)</f>
        <v>0</v>
      </c>
      <c r="BF191" s="224">
        <f>IF(N191="snížená",J191,0)</f>
        <v>0</v>
      </c>
      <c r="BG191" s="224">
        <f>IF(N191="zákl. přenesená",J191,0)</f>
        <v>0</v>
      </c>
      <c r="BH191" s="224">
        <f>IF(N191="sníž. přenesená",J191,0)</f>
        <v>0</v>
      </c>
      <c r="BI191" s="224">
        <f>IF(N191="nulová",J191,0)</f>
        <v>0</v>
      </c>
      <c r="BJ191" s="13" t="s">
        <v>83</v>
      </c>
      <c r="BK191" s="224">
        <f>ROUND(I191*H191,2)</f>
        <v>0</v>
      </c>
      <c r="BL191" s="13" t="s">
        <v>196</v>
      </c>
      <c r="BM191" s="223" t="s">
        <v>779</v>
      </c>
    </row>
    <row r="192" s="2" customFormat="1">
      <c r="A192" s="34"/>
      <c r="B192" s="35"/>
      <c r="C192" s="36"/>
      <c r="D192" s="225" t="s">
        <v>199</v>
      </c>
      <c r="E192" s="36"/>
      <c r="F192" s="226" t="s">
        <v>780</v>
      </c>
      <c r="G192" s="36"/>
      <c r="H192" s="36"/>
      <c r="I192" s="150"/>
      <c r="J192" s="36"/>
      <c r="K192" s="36"/>
      <c r="L192" s="40"/>
      <c r="M192" s="227"/>
      <c r="N192" s="228"/>
      <c r="O192" s="87"/>
      <c r="P192" s="87"/>
      <c r="Q192" s="87"/>
      <c r="R192" s="87"/>
      <c r="S192" s="87"/>
      <c r="T192" s="88"/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T192" s="13" t="s">
        <v>199</v>
      </c>
      <c r="AU192" s="13" t="s">
        <v>76</v>
      </c>
    </row>
    <row r="193" s="2" customFormat="1">
      <c r="A193" s="34"/>
      <c r="B193" s="35"/>
      <c r="C193" s="36"/>
      <c r="D193" s="225" t="s">
        <v>340</v>
      </c>
      <c r="E193" s="36"/>
      <c r="F193" s="229" t="s">
        <v>341</v>
      </c>
      <c r="G193" s="36"/>
      <c r="H193" s="36"/>
      <c r="I193" s="150"/>
      <c r="J193" s="36"/>
      <c r="K193" s="36"/>
      <c r="L193" s="40"/>
      <c r="M193" s="227"/>
      <c r="N193" s="228"/>
      <c r="O193" s="87"/>
      <c r="P193" s="87"/>
      <c r="Q193" s="87"/>
      <c r="R193" s="87"/>
      <c r="S193" s="87"/>
      <c r="T193" s="88"/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T193" s="13" t="s">
        <v>340</v>
      </c>
      <c r="AU193" s="13" t="s">
        <v>76</v>
      </c>
    </row>
    <row r="194" s="10" customFormat="1">
      <c r="A194" s="10"/>
      <c r="B194" s="230"/>
      <c r="C194" s="231"/>
      <c r="D194" s="225" t="s">
        <v>203</v>
      </c>
      <c r="E194" s="232" t="s">
        <v>1</v>
      </c>
      <c r="F194" s="233" t="s">
        <v>781</v>
      </c>
      <c r="G194" s="231"/>
      <c r="H194" s="234">
        <v>96</v>
      </c>
      <c r="I194" s="235"/>
      <c r="J194" s="231"/>
      <c r="K194" s="231"/>
      <c r="L194" s="236"/>
      <c r="M194" s="237"/>
      <c r="N194" s="238"/>
      <c r="O194" s="238"/>
      <c r="P194" s="238"/>
      <c r="Q194" s="238"/>
      <c r="R194" s="238"/>
      <c r="S194" s="238"/>
      <c r="T194" s="239"/>
      <c r="U194" s="10"/>
      <c r="V194" s="10"/>
      <c r="W194" s="10"/>
      <c r="X194" s="10"/>
      <c r="Y194" s="10"/>
      <c r="Z194" s="10"/>
      <c r="AA194" s="10"/>
      <c r="AB194" s="10"/>
      <c r="AC194" s="10"/>
      <c r="AD194" s="10"/>
      <c r="AE194" s="10"/>
      <c r="AT194" s="240" t="s">
        <v>203</v>
      </c>
      <c r="AU194" s="240" t="s">
        <v>76</v>
      </c>
      <c r="AV194" s="10" t="s">
        <v>85</v>
      </c>
      <c r="AW194" s="10" t="s">
        <v>32</v>
      </c>
      <c r="AX194" s="10" t="s">
        <v>83</v>
      </c>
      <c r="AY194" s="240" t="s">
        <v>197</v>
      </c>
    </row>
    <row r="195" s="2" customFormat="1" ht="16.5" customHeight="1">
      <c r="A195" s="34"/>
      <c r="B195" s="35"/>
      <c r="C195" s="252" t="s">
        <v>292</v>
      </c>
      <c r="D195" s="252" t="s">
        <v>237</v>
      </c>
      <c r="E195" s="253" t="s">
        <v>266</v>
      </c>
      <c r="F195" s="254" t="s">
        <v>267</v>
      </c>
      <c r="G195" s="255" t="s">
        <v>209</v>
      </c>
      <c r="H195" s="256">
        <v>76</v>
      </c>
      <c r="I195" s="257"/>
      <c r="J195" s="258">
        <f>ROUND(I195*H195,2)</f>
        <v>0</v>
      </c>
      <c r="K195" s="259"/>
      <c r="L195" s="260"/>
      <c r="M195" s="261" t="s">
        <v>1</v>
      </c>
      <c r="N195" s="262" t="s">
        <v>41</v>
      </c>
      <c r="O195" s="87"/>
      <c r="P195" s="221">
        <f>O195*H195</f>
        <v>0</v>
      </c>
      <c r="Q195" s="221">
        <v>0.00032000000000000003</v>
      </c>
      <c r="R195" s="221">
        <f>Q195*H195</f>
        <v>0.024320000000000001</v>
      </c>
      <c r="S195" s="221">
        <v>0</v>
      </c>
      <c r="T195" s="222">
        <f>S195*H195</f>
        <v>0</v>
      </c>
      <c r="U195" s="34"/>
      <c r="V195" s="34"/>
      <c r="W195" s="34"/>
      <c r="X195" s="34"/>
      <c r="Y195" s="34"/>
      <c r="Z195" s="34"/>
      <c r="AA195" s="34"/>
      <c r="AB195" s="34"/>
      <c r="AC195" s="34"/>
      <c r="AD195" s="34"/>
      <c r="AE195" s="34"/>
      <c r="AR195" s="223" t="s">
        <v>561</v>
      </c>
      <c r="AT195" s="223" t="s">
        <v>237</v>
      </c>
      <c r="AU195" s="223" t="s">
        <v>76</v>
      </c>
      <c r="AY195" s="13" t="s">
        <v>197</v>
      </c>
      <c r="BE195" s="224">
        <f>IF(N195="základní",J195,0)</f>
        <v>0</v>
      </c>
      <c r="BF195" s="224">
        <f>IF(N195="snížená",J195,0)</f>
        <v>0</v>
      </c>
      <c r="BG195" s="224">
        <f>IF(N195="zákl. přenesená",J195,0)</f>
        <v>0</v>
      </c>
      <c r="BH195" s="224">
        <f>IF(N195="sníž. přenesená",J195,0)</f>
        <v>0</v>
      </c>
      <c r="BI195" s="224">
        <f>IF(N195="nulová",J195,0)</f>
        <v>0</v>
      </c>
      <c r="BJ195" s="13" t="s">
        <v>83</v>
      </c>
      <c r="BK195" s="224">
        <f>ROUND(I195*H195,2)</f>
        <v>0</v>
      </c>
      <c r="BL195" s="13" t="s">
        <v>561</v>
      </c>
      <c r="BM195" s="223" t="s">
        <v>782</v>
      </c>
    </row>
    <row r="196" s="2" customFormat="1">
      <c r="A196" s="34"/>
      <c r="B196" s="35"/>
      <c r="C196" s="36"/>
      <c r="D196" s="225" t="s">
        <v>199</v>
      </c>
      <c r="E196" s="36"/>
      <c r="F196" s="226" t="s">
        <v>267</v>
      </c>
      <c r="G196" s="36"/>
      <c r="H196" s="36"/>
      <c r="I196" s="150"/>
      <c r="J196" s="36"/>
      <c r="K196" s="36"/>
      <c r="L196" s="40"/>
      <c r="M196" s="227"/>
      <c r="N196" s="228"/>
      <c r="O196" s="87"/>
      <c r="P196" s="87"/>
      <c r="Q196" s="87"/>
      <c r="R196" s="87"/>
      <c r="S196" s="87"/>
      <c r="T196" s="88"/>
      <c r="U196" s="34"/>
      <c r="V196" s="34"/>
      <c r="W196" s="34"/>
      <c r="X196" s="34"/>
      <c r="Y196" s="34"/>
      <c r="Z196" s="34"/>
      <c r="AA196" s="34"/>
      <c r="AB196" s="34"/>
      <c r="AC196" s="34"/>
      <c r="AD196" s="34"/>
      <c r="AE196" s="34"/>
      <c r="AT196" s="13" t="s">
        <v>199</v>
      </c>
      <c r="AU196" s="13" t="s">
        <v>76</v>
      </c>
    </row>
    <row r="197" s="10" customFormat="1">
      <c r="A197" s="10"/>
      <c r="B197" s="230"/>
      <c r="C197" s="231"/>
      <c r="D197" s="225" t="s">
        <v>203</v>
      </c>
      <c r="E197" s="232" t="s">
        <v>1</v>
      </c>
      <c r="F197" s="233" t="s">
        <v>783</v>
      </c>
      <c r="G197" s="231"/>
      <c r="H197" s="234">
        <v>76</v>
      </c>
      <c r="I197" s="235"/>
      <c r="J197" s="231"/>
      <c r="K197" s="231"/>
      <c r="L197" s="236"/>
      <c r="M197" s="237"/>
      <c r="N197" s="238"/>
      <c r="O197" s="238"/>
      <c r="P197" s="238"/>
      <c r="Q197" s="238"/>
      <c r="R197" s="238"/>
      <c r="S197" s="238"/>
      <c r="T197" s="239"/>
      <c r="U197" s="10"/>
      <c r="V197" s="10"/>
      <c r="W197" s="10"/>
      <c r="X197" s="10"/>
      <c r="Y197" s="10"/>
      <c r="Z197" s="10"/>
      <c r="AA197" s="10"/>
      <c r="AB197" s="10"/>
      <c r="AC197" s="10"/>
      <c r="AD197" s="10"/>
      <c r="AE197" s="10"/>
      <c r="AT197" s="240" t="s">
        <v>203</v>
      </c>
      <c r="AU197" s="240" t="s">
        <v>76</v>
      </c>
      <c r="AV197" s="10" t="s">
        <v>85</v>
      </c>
      <c r="AW197" s="10" t="s">
        <v>32</v>
      </c>
      <c r="AX197" s="10" t="s">
        <v>83</v>
      </c>
      <c r="AY197" s="240" t="s">
        <v>197</v>
      </c>
    </row>
    <row r="198" s="2" customFormat="1" ht="16.5" customHeight="1">
      <c r="A198" s="34"/>
      <c r="B198" s="35"/>
      <c r="C198" s="252" t="s">
        <v>297</v>
      </c>
      <c r="D198" s="252" t="s">
        <v>237</v>
      </c>
      <c r="E198" s="253" t="s">
        <v>254</v>
      </c>
      <c r="F198" s="254" t="s">
        <v>255</v>
      </c>
      <c r="G198" s="255" t="s">
        <v>209</v>
      </c>
      <c r="H198" s="256">
        <v>14</v>
      </c>
      <c r="I198" s="257"/>
      <c r="J198" s="258">
        <f>ROUND(I198*H198,2)</f>
        <v>0</v>
      </c>
      <c r="K198" s="259"/>
      <c r="L198" s="260"/>
      <c r="M198" s="261" t="s">
        <v>1</v>
      </c>
      <c r="N198" s="262" t="s">
        <v>41</v>
      </c>
      <c r="O198" s="87"/>
      <c r="P198" s="221">
        <f>O198*H198</f>
        <v>0</v>
      </c>
      <c r="Q198" s="221">
        <v>0</v>
      </c>
      <c r="R198" s="221">
        <f>Q198*H198</f>
        <v>0</v>
      </c>
      <c r="S198" s="221">
        <v>0</v>
      </c>
      <c r="T198" s="222">
        <f>S198*H198</f>
        <v>0</v>
      </c>
      <c r="U198" s="34"/>
      <c r="V198" s="34"/>
      <c r="W198" s="34"/>
      <c r="X198" s="34"/>
      <c r="Y198" s="34"/>
      <c r="Z198" s="34"/>
      <c r="AA198" s="34"/>
      <c r="AB198" s="34"/>
      <c r="AC198" s="34"/>
      <c r="AD198" s="34"/>
      <c r="AE198" s="34"/>
      <c r="AR198" s="223" t="s">
        <v>243</v>
      </c>
      <c r="AT198" s="223" t="s">
        <v>237</v>
      </c>
      <c r="AU198" s="223" t="s">
        <v>76</v>
      </c>
      <c r="AY198" s="13" t="s">
        <v>197</v>
      </c>
      <c r="BE198" s="224">
        <f>IF(N198="základní",J198,0)</f>
        <v>0</v>
      </c>
      <c r="BF198" s="224">
        <f>IF(N198="snížená",J198,0)</f>
        <v>0</v>
      </c>
      <c r="BG198" s="224">
        <f>IF(N198="zákl. přenesená",J198,0)</f>
        <v>0</v>
      </c>
      <c r="BH198" s="224">
        <f>IF(N198="sníž. přenesená",J198,0)</f>
        <v>0</v>
      </c>
      <c r="BI198" s="224">
        <f>IF(N198="nulová",J198,0)</f>
        <v>0</v>
      </c>
      <c r="BJ198" s="13" t="s">
        <v>83</v>
      </c>
      <c r="BK198" s="224">
        <f>ROUND(I198*H198,2)</f>
        <v>0</v>
      </c>
      <c r="BL198" s="13" t="s">
        <v>196</v>
      </c>
      <c r="BM198" s="223" t="s">
        <v>784</v>
      </c>
    </row>
    <row r="199" s="2" customFormat="1">
      <c r="A199" s="34"/>
      <c r="B199" s="35"/>
      <c r="C199" s="36"/>
      <c r="D199" s="225" t="s">
        <v>199</v>
      </c>
      <c r="E199" s="36"/>
      <c r="F199" s="226" t="s">
        <v>255</v>
      </c>
      <c r="G199" s="36"/>
      <c r="H199" s="36"/>
      <c r="I199" s="150"/>
      <c r="J199" s="36"/>
      <c r="K199" s="36"/>
      <c r="L199" s="40"/>
      <c r="M199" s="227"/>
      <c r="N199" s="228"/>
      <c r="O199" s="87"/>
      <c r="P199" s="87"/>
      <c r="Q199" s="87"/>
      <c r="R199" s="87"/>
      <c r="S199" s="87"/>
      <c r="T199" s="88"/>
      <c r="U199" s="34"/>
      <c r="V199" s="34"/>
      <c r="W199" s="34"/>
      <c r="X199" s="34"/>
      <c r="Y199" s="34"/>
      <c r="Z199" s="34"/>
      <c r="AA199" s="34"/>
      <c r="AB199" s="34"/>
      <c r="AC199" s="34"/>
      <c r="AD199" s="34"/>
      <c r="AE199" s="34"/>
      <c r="AT199" s="13" t="s">
        <v>199</v>
      </c>
      <c r="AU199" s="13" t="s">
        <v>76</v>
      </c>
    </row>
    <row r="200" s="2" customFormat="1" ht="16.5" customHeight="1">
      <c r="A200" s="34"/>
      <c r="B200" s="35"/>
      <c r="C200" s="252" t="s">
        <v>304</v>
      </c>
      <c r="D200" s="252" t="s">
        <v>237</v>
      </c>
      <c r="E200" s="253" t="s">
        <v>274</v>
      </c>
      <c r="F200" s="254" t="s">
        <v>275</v>
      </c>
      <c r="G200" s="255" t="s">
        <v>209</v>
      </c>
      <c r="H200" s="256">
        <v>24</v>
      </c>
      <c r="I200" s="257"/>
      <c r="J200" s="258">
        <f>ROUND(I200*H200,2)</f>
        <v>0</v>
      </c>
      <c r="K200" s="259"/>
      <c r="L200" s="260"/>
      <c r="M200" s="261" t="s">
        <v>1</v>
      </c>
      <c r="N200" s="262" t="s">
        <v>41</v>
      </c>
      <c r="O200" s="87"/>
      <c r="P200" s="221">
        <f>O200*H200</f>
        <v>0</v>
      </c>
      <c r="Q200" s="221">
        <v>0.00040999999999999999</v>
      </c>
      <c r="R200" s="221">
        <f>Q200*H200</f>
        <v>0.0098399999999999998</v>
      </c>
      <c r="S200" s="221">
        <v>0</v>
      </c>
      <c r="T200" s="222">
        <f>S200*H200</f>
        <v>0</v>
      </c>
      <c r="U200" s="34"/>
      <c r="V200" s="34"/>
      <c r="W200" s="34"/>
      <c r="X200" s="34"/>
      <c r="Y200" s="34"/>
      <c r="Z200" s="34"/>
      <c r="AA200" s="34"/>
      <c r="AB200" s="34"/>
      <c r="AC200" s="34"/>
      <c r="AD200" s="34"/>
      <c r="AE200" s="34"/>
      <c r="AR200" s="223" t="s">
        <v>561</v>
      </c>
      <c r="AT200" s="223" t="s">
        <v>237</v>
      </c>
      <c r="AU200" s="223" t="s">
        <v>76</v>
      </c>
      <c r="AY200" s="13" t="s">
        <v>197</v>
      </c>
      <c r="BE200" s="224">
        <f>IF(N200="základní",J200,0)</f>
        <v>0</v>
      </c>
      <c r="BF200" s="224">
        <f>IF(N200="snížená",J200,0)</f>
        <v>0</v>
      </c>
      <c r="BG200" s="224">
        <f>IF(N200="zákl. přenesená",J200,0)</f>
        <v>0</v>
      </c>
      <c r="BH200" s="224">
        <f>IF(N200="sníž. přenesená",J200,0)</f>
        <v>0</v>
      </c>
      <c r="BI200" s="224">
        <f>IF(N200="nulová",J200,0)</f>
        <v>0</v>
      </c>
      <c r="BJ200" s="13" t="s">
        <v>83</v>
      </c>
      <c r="BK200" s="224">
        <f>ROUND(I200*H200,2)</f>
        <v>0</v>
      </c>
      <c r="BL200" s="13" t="s">
        <v>561</v>
      </c>
      <c r="BM200" s="223" t="s">
        <v>785</v>
      </c>
    </row>
    <row r="201" s="2" customFormat="1">
      <c r="A201" s="34"/>
      <c r="B201" s="35"/>
      <c r="C201" s="36"/>
      <c r="D201" s="225" t="s">
        <v>199</v>
      </c>
      <c r="E201" s="36"/>
      <c r="F201" s="226" t="s">
        <v>275</v>
      </c>
      <c r="G201" s="36"/>
      <c r="H201" s="36"/>
      <c r="I201" s="150"/>
      <c r="J201" s="36"/>
      <c r="K201" s="36"/>
      <c r="L201" s="40"/>
      <c r="M201" s="227"/>
      <c r="N201" s="228"/>
      <c r="O201" s="87"/>
      <c r="P201" s="87"/>
      <c r="Q201" s="87"/>
      <c r="R201" s="87"/>
      <c r="S201" s="87"/>
      <c r="T201" s="88"/>
      <c r="U201" s="34"/>
      <c r="V201" s="34"/>
      <c r="W201" s="34"/>
      <c r="X201" s="34"/>
      <c r="Y201" s="34"/>
      <c r="Z201" s="34"/>
      <c r="AA201" s="34"/>
      <c r="AB201" s="34"/>
      <c r="AC201" s="34"/>
      <c r="AD201" s="34"/>
      <c r="AE201" s="34"/>
      <c r="AT201" s="13" t="s">
        <v>199</v>
      </c>
      <c r="AU201" s="13" t="s">
        <v>76</v>
      </c>
    </row>
    <row r="202" s="10" customFormat="1">
      <c r="A202" s="10"/>
      <c r="B202" s="230"/>
      <c r="C202" s="231"/>
      <c r="D202" s="225" t="s">
        <v>203</v>
      </c>
      <c r="E202" s="232" t="s">
        <v>1</v>
      </c>
      <c r="F202" s="233" t="s">
        <v>786</v>
      </c>
      <c r="G202" s="231"/>
      <c r="H202" s="234">
        <v>24</v>
      </c>
      <c r="I202" s="235"/>
      <c r="J202" s="231"/>
      <c r="K202" s="231"/>
      <c r="L202" s="236"/>
      <c r="M202" s="237"/>
      <c r="N202" s="238"/>
      <c r="O202" s="238"/>
      <c r="P202" s="238"/>
      <c r="Q202" s="238"/>
      <c r="R202" s="238"/>
      <c r="S202" s="238"/>
      <c r="T202" s="239"/>
      <c r="U202" s="10"/>
      <c r="V202" s="10"/>
      <c r="W202" s="10"/>
      <c r="X202" s="10"/>
      <c r="Y202" s="10"/>
      <c r="Z202" s="10"/>
      <c r="AA202" s="10"/>
      <c r="AB202" s="10"/>
      <c r="AC202" s="10"/>
      <c r="AD202" s="10"/>
      <c r="AE202" s="10"/>
      <c r="AT202" s="240" t="s">
        <v>203</v>
      </c>
      <c r="AU202" s="240" t="s">
        <v>76</v>
      </c>
      <c r="AV202" s="10" t="s">
        <v>85</v>
      </c>
      <c r="AW202" s="10" t="s">
        <v>32</v>
      </c>
      <c r="AX202" s="10" t="s">
        <v>83</v>
      </c>
      <c r="AY202" s="240" t="s">
        <v>197</v>
      </c>
    </row>
    <row r="203" s="2" customFormat="1" ht="16.5" customHeight="1">
      <c r="A203" s="34"/>
      <c r="B203" s="35"/>
      <c r="C203" s="252" t="s">
        <v>7</v>
      </c>
      <c r="D203" s="252" t="s">
        <v>237</v>
      </c>
      <c r="E203" s="253" t="s">
        <v>238</v>
      </c>
      <c r="F203" s="254" t="s">
        <v>239</v>
      </c>
      <c r="G203" s="255" t="s">
        <v>209</v>
      </c>
      <c r="H203" s="256">
        <v>56</v>
      </c>
      <c r="I203" s="257"/>
      <c r="J203" s="258">
        <f>ROUND(I203*H203,2)</f>
        <v>0</v>
      </c>
      <c r="K203" s="259"/>
      <c r="L203" s="260"/>
      <c r="M203" s="261" t="s">
        <v>1</v>
      </c>
      <c r="N203" s="262" t="s">
        <v>41</v>
      </c>
      <c r="O203" s="87"/>
      <c r="P203" s="221">
        <f>O203*H203</f>
        <v>0</v>
      </c>
      <c r="Q203" s="221">
        <v>0.00123</v>
      </c>
      <c r="R203" s="221">
        <f>Q203*H203</f>
        <v>0.068879999999999997</v>
      </c>
      <c r="S203" s="221">
        <v>0</v>
      </c>
      <c r="T203" s="222">
        <f>S203*H203</f>
        <v>0</v>
      </c>
      <c r="U203" s="34"/>
      <c r="V203" s="34"/>
      <c r="W203" s="34"/>
      <c r="X203" s="34"/>
      <c r="Y203" s="34"/>
      <c r="Z203" s="34"/>
      <c r="AA203" s="34"/>
      <c r="AB203" s="34"/>
      <c r="AC203" s="34"/>
      <c r="AD203" s="34"/>
      <c r="AE203" s="34"/>
      <c r="AR203" s="223" t="s">
        <v>561</v>
      </c>
      <c r="AT203" s="223" t="s">
        <v>237</v>
      </c>
      <c r="AU203" s="223" t="s">
        <v>76</v>
      </c>
      <c r="AY203" s="13" t="s">
        <v>197</v>
      </c>
      <c r="BE203" s="224">
        <f>IF(N203="základní",J203,0)</f>
        <v>0</v>
      </c>
      <c r="BF203" s="224">
        <f>IF(N203="snížená",J203,0)</f>
        <v>0</v>
      </c>
      <c r="BG203" s="224">
        <f>IF(N203="zákl. přenesená",J203,0)</f>
        <v>0</v>
      </c>
      <c r="BH203" s="224">
        <f>IF(N203="sníž. přenesená",J203,0)</f>
        <v>0</v>
      </c>
      <c r="BI203" s="224">
        <f>IF(N203="nulová",J203,0)</f>
        <v>0</v>
      </c>
      <c r="BJ203" s="13" t="s">
        <v>83</v>
      </c>
      <c r="BK203" s="224">
        <f>ROUND(I203*H203,2)</f>
        <v>0</v>
      </c>
      <c r="BL203" s="13" t="s">
        <v>561</v>
      </c>
      <c r="BM203" s="223" t="s">
        <v>787</v>
      </c>
    </row>
    <row r="204" s="2" customFormat="1">
      <c r="A204" s="34"/>
      <c r="B204" s="35"/>
      <c r="C204" s="36"/>
      <c r="D204" s="225" t="s">
        <v>199</v>
      </c>
      <c r="E204" s="36"/>
      <c r="F204" s="226" t="s">
        <v>239</v>
      </c>
      <c r="G204" s="36"/>
      <c r="H204" s="36"/>
      <c r="I204" s="150"/>
      <c r="J204" s="36"/>
      <c r="K204" s="36"/>
      <c r="L204" s="40"/>
      <c r="M204" s="227"/>
      <c r="N204" s="228"/>
      <c r="O204" s="87"/>
      <c r="P204" s="87"/>
      <c r="Q204" s="87"/>
      <c r="R204" s="87"/>
      <c r="S204" s="87"/>
      <c r="T204" s="88"/>
      <c r="U204" s="34"/>
      <c r="V204" s="34"/>
      <c r="W204" s="34"/>
      <c r="X204" s="34"/>
      <c r="Y204" s="34"/>
      <c r="Z204" s="34"/>
      <c r="AA204" s="34"/>
      <c r="AB204" s="34"/>
      <c r="AC204" s="34"/>
      <c r="AD204" s="34"/>
      <c r="AE204" s="34"/>
      <c r="AT204" s="13" t="s">
        <v>199</v>
      </c>
      <c r="AU204" s="13" t="s">
        <v>76</v>
      </c>
    </row>
    <row r="205" s="10" customFormat="1">
      <c r="A205" s="10"/>
      <c r="B205" s="230"/>
      <c r="C205" s="231"/>
      <c r="D205" s="225" t="s">
        <v>203</v>
      </c>
      <c r="E205" s="232" t="s">
        <v>1</v>
      </c>
      <c r="F205" s="233" t="s">
        <v>788</v>
      </c>
      <c r="G205" s="231"/>
      <c r="H205" s="234">
        <v>56</v>
      </c>
      <c r="I205" s="235"/>
      <c r="J205" s="231"/>
      <c r="K205" s="231"/>
      <c r="L205" s="236"/>
      <c r="M205" s="237"/>
      <c r="N205" s="238"/>
      <c r="O205" s="238"/>
      <c r="P205" s="238"/>
      <c r="Q205" s="238"/>
      <c r="R205" s="238"/>
      <c r="S205" s="238"/>
      <c r="T205" s="239"/>
      <c r="U205" s="10"/>
      <c r="V205" s="10"/>
      <c r="W205" s="10"/>
      <c r="X205" s="10"/>
      <c r="Y205" s="10"/>
      <c r="Z205" s="10"/>
      <c r="AA205" s="10"/>
      <c r="AB205" s="10"/>
      <c r="AC205" s="10"/>
      <c r="AD205" s="10"/>
      <c r="AE205" s="10"/>
      <c r="AT205" s="240" t="s">
        <v>203</v>
      </c>
      <c r="AU205" s="240" t="s">
        <v>76</v>
      </c>
      <c r="AV205" s="10" t="s">
        <v>85</v>
      </c>
      <c r="AW205" s="10" t="s">
        <v>32</v>
      </c>
      <c r="AX205" s="10" t="s">
        <v>83</v>
      </c>
      <c r="AY205" s="240" t="s">
        <v>197</v>
      </c>
    </row>
    <row r="206" s="2" customFormat="1" ht="16.5" customHeight="1">
      <c r="A206" s="34"/>
      <c r="B206" s="35"/>
      <c r="C206" s="252" t="s">
        <v>316</v>
      </c>
      <c r="D206" s="252" t="s">
        <v>237</v>
      </c>
      <c r="E206" s="253" t="s">
        <v>244</v>
      </c>
      <c r="F206" s="254" t="s">
        <v>245</v>
      </c>
      <c r="G206" s="255" t="s">
        <v>209</v>
      </c>
      <c r="H206" s="256">
        <v>124</v>
      </c>
      <c r="I206" s="257"/>
      <c r="J206" s="258">
        <f>ROUND(I206*H206,2)</f>
        <v>0</v>
      </c>
      <c r="K206" s="259"/>
      <c r="L206" s="260"/>
      <c r="M206" s="261" t="s">
        <v>1</v>
      </c>
      <c r="N206" s="262" t="s">
        <v>41</v>
      </c>
      <c r="O206" s="87"/>
      <c r="P206" s="221">
        <f>O206*H206</f>
        <v>0</v>
      </c>
      <c r="Q206" s="221">
        <v>0.00018000000000000001</v>
      </c>
      <c r="R206" s="221">
        <f>Q206*H206</f>
        <v>0.022320000000000003</v>
      </c>
      <c r="S206" s="221">
        <v>0</v>
      </c>
      <c r="T206" s="222">
        <f>S206*H206</f>
        <v>0</v>
      </c>
      <c r="U206" s="34"/>
      <c r="V206" s="34"/>
      <c r="W206" s="34"/>
      <c r="X206" s="34"/>
      <c r="Y206" s="34"/>
      <c r="Z206" s="34"/>
      <c r="AA206" s="34"/>
      <c r="AB206" s="34"/>
      <c r="AC206" s="34"/>
      <c r="AD206" s="34"/>
      <c r="AE206" s="34"/>
      <c r="AR206" s="223" t="s">
        <v>561</v>
      </c>
      <c r="AT206" s="223" t="s">
        <v>237</v>
      </c>
      <c r="AU206" s="223" t="s">
        <v>76</v>
      </c>
      <c r="AY206" s="13" t="s">
        <v>197</v>
      </c>
      <c r="BE206" s="224">
        <f>IF(N206="základní",J206,0)</f>
        <v>0</v>
      </c>
      <c r="BF206" s="224">
        <f>IF(N206="snížená",J206,0)</f>
        <v>0</v>
      </c>
      <c r="BG206" s="224">
        <f>IF(N206="zákl. přenesená",J206,0)</f>
        <v>0</v>
      </c>
      <c r="BH206" s="224">
        <f>IF(N206="sníž. přenesená",J206,0)</f>
        <v>0</v>
      </c>
      <c r="BI206" s="224">
        <f>IF(N206="nulová",J206,0)</f>
        <v>0</v>
      </c>
      <c r="BJ206" s="13" t="s">
        <v>83</v>
      </c>
      <c r="BK206" s="224">
        <f>ROUND(I206*H206,2)</f>
        <v>0</v>
      </c>
      <c r="BL206" s="13" t="s">
        <v>561</v>
      </c>
      <c r="BM206" s="223" t="s">
        <v>789</v>
      </c>
    </row>
    <row r="207" s="2" customFormat="1">
      <c r="A207" s="34"/>
      <c r="B207" s="35"/>
      <c r="C207" s="36"/>
      <c r="D207" s="225" t="s">
        <v>199</v>
      </c>
      <c r="E207" s="36"/>
      <c r="F207" s="226" t="s">
        <v>245</v>
      </c>
      <c r="G207" s="36"/>
      <c r="H207" s="36"/>
      <c r="I207" s="150"/>
      <c r="J207" s="36"/>
      <c r="K207" s="36"/>
      <c r="L207" s="40"/>
      <c r="M207" s="227"/>
      <c r="N207" s="228"/>
      <c r="O207" s="87"/>
      <c r="P207" s="87"/>
      <c r="Q207" s="87"/>
      <c r="R207" s="87"/>
      <c r="S207" s="87"/>
      <c r="T207" s="88"/>
      <c r="U207" s="34"/>
      <c r="V207" s="34"/>
      <c r="W207" s="34"/>
      <c r="X207" s="34"/>
      <c r="Y207" s="34"/>
      <c r="Z207" s="34"/>
      <c r="AA207" s="34"/>
      <c r="AB207" s="34"/>
      <c r="AC207" s="34"/>
      <c r="AD207" s="34"/>
      <c r="AE207" s="34"/>
      <c r="AT207" s="13" t="s">
        <v>199</v>
      </c>
      <c r="AU207" s="13" t="s">
        <v>76</v>
      </c>
    </row>
    <row r="208" s="10" customFormat="1">
      <c r="A208" s="10"/>
      <c r="B208" s="230"/>
      <c r="C208" s="231"/>
      <c r="D208" s="225" t="s">
        <v>203</v>
      </c>
      <c r="E208" s="232" t="s">
        <v>1</v>
      </c>
      <c r="F208" s="233" t="s">
        <v>790</v>
      </c>
      <c r="G208" s="231"/>
      <c r="H208" s="234">
        <v>124</v>
      </c>
      <c r="I208" s="235"/>
      <c r="J208" s="231"/>
      <c r="K208" s="231"/>
      <c r="L208" s="236"/>
      <c r="M208" s="237"/>
      <c r="N208" s="238"/>
      <c r="O208" s="238"/>
      <c r="P208" s="238"/>
      <c r="Q208" s="238"/>
      <c r="R208" s="238"/>
      <c r="S208" s="238"/>
      <c r="T208" s="239"/>
      <c r="U208" s="10"/>
      <c r="V208" s="10"/>
      <c r="W208" s="10"/>
      <c r="X208" s="10"/>
      <c r="Y208" s="10"/>
      <c r="Z208" s="10"/>
      <c r="AA208" s="10"/>
      <c r="AB208" s="10"/>
      <c r="AC208" s="10"/>
      <c r="AD208" s="10"/>
      <c r="AE208" s="10"/>
      <c r="AT208" s="240" t="s">
        <v>203</v>
      </c>
      <c r="AU208" s="240" t="s">
        <v>76</v>
      </c>
      <c r="AV208" s="10" t="s">
        <v>85</v>
      </c>
      <c r="AW208" s="10" t="s">
        <v>32</v>
      </c>
      <c r="AX208" s="10" t="s">
        <v>83</v>
      </c>
      <c r="AY208" s="240" t="s">
        <v>197</v>
      </c>
    </row>
    <row r="209" s="2" customFormat="1" ht="16.5" customHeight="1">
      <c r="A209" s="34"/>
      <c r="B209" s="35"/>
      <c r="C209" s="252" t="s">
        <v>323</v>
      </c>
      <c r="D209" s="252" t="s">
        <v>237</v>
      </c>
      <c r="E209" s="253" t="s">
        <v>282</v>
      </c>
      <c r="F209" s="254" t="s">
        <v>283</v>
      </c>
      <c r="G209" s="255" t="s">
        <v>209</v>
      </c>
      <c r="H209" s="256">
        <v>114</v>
      </c>
      <c r="I209" s="257"/>
      <c r="J209" s="258">
        <f>ROUND(I209*H209,2)</f>
        <v>0</v>
      </c>
      <c r="K209" s="259"/>
      <c r="L209" s="260"/>
      <c r="M209" s="261" t="s">
        <v>1</v>
      </c>
      <c r="N209" s="262" t="s">
        <v>41</v>
      </c>
      <c r="O209" s="87"/>
      <c r="P209" s="221">
        <f>O209*H209</f>
        <v>0</v>
      </c>
      <c r="Q209" s="221">
        <v>9.0000000000000006E-05</v>
      </c>
      <c r="R209" s="221">
        <f>Q209*H209</f>
        <v>0.01026</v>
      </c>
      <c r="S209" s="221">
        <v>0</v>
      </c>
      <c r="T209" s="222">
        <f>S209*H209</f>
        <v>0</v>
      </c>
      <c r="U209" s="34"/>
      <c r="V209" s="34"/>
      <c r="W209" s="34"/>
      <c r="X209" s="34"/>
      <c r="Y209" s="34"/>
      <c r="Z209" s="34"/>
      <c r="AA209" s="34"/>
      <c r="AB209" s="34"/>
      <c r="AC209" s="34"/>
      <c r="AD209" s="34"/>
      <c r="AE209" s="34"/>
      <c r="AR209" s="223" t="s">
        <v>561</v>
      </c>
      <c r="AT209" s="223" t="s">
        <v>237</v>
      </c>
      <c r="AU209" s="223" t="s">
        <v>76</v>
      </c>
      <c r="AY209" s="13" t="s">
        <v>197</v>
      </c>
      <c r="BE209" s="224">
        <f>IF(N209="základní",J209,0)</f>
        <v>0</v>
      </c>
      <c r="BF209" s="224">
        <f>IF(N209="snížená",J209,0)</f>
        <v>0</v>
      </c>
      <c r="BG209" s="224">
        <f>IF(N209="zákl. přenesená",J209,0)</f>
        <v>0</v>
      </c>
      <c r="BH209" s="224">
        <f>IF(N209="sníž. přenesená",J209,0)</f>
        <v>0</v>
      </c>
      <c r="BI209" s="224">
        <f>IF(N209="nulová",J209,0)</f>
        <v>0</v>
      </c>
      <c r="BJ209" s="13" t="s">
        <v>83</v>
      </c>
      <c r="BK209" s="224">
        <f>ROUND(I209*H209,2)</f>
        <v>0</v>
      </c>
      <c r="BL209" s="13" t="s">
        <v>561</v>
      </c>
      <c r="BM209" s="223" t="s">
        <v>791</v>
      </c>
    </row>
    <row r="210" s="2" customFormat="1">
      <c r="A210" s="34"/>
      <c r="B210" s="35"/>
      <c r="C210" s="36"/>
      <c r="D210" s="225" t="s">
        <v>199</v>
      </c>
      <c r="E210" s="36"/>
      <c r="F210" s="226" t="s">
        <v>283</v>
      </c>
      <c r="G210" s="36"/>
      <c r="H210" s="36"/>
      <c r="I210" s="150"/>
      <c r="J210" s="36"/>
      <c r="K210" s="36"/>
      <c r="L210" s="40"/>
      <c r="M210" s="227"/>
      <c r="N210" s="228"/>
      <c r="O210" s="87"/>
      <c r="P210" s="87"/>
      <c r="Q210" s="87"/>
      <c r="R210" s="87"/>
      <c r="S210" s="87"/>
      <c r="T210" s="88"/>
      <c r="U210" s="34"/>
      <c r="V210" s="34"/>
      <c r="W210" s="34"/>
      <c r="X210" s="34"/>
      <c r="Y210" s="34"/>
      <c r="Z210" s="34"/>
      <c r="AA210" s="34"/>
      <c r="AB210" s="34"/>
      <c r="AC210" s="34"/>
      <c r="AD210" s="34"/>
      <c r="AE210" s="34"/>
      <c r="AT210" s="13" t="s">
        <v>199</v>
      </c>
      <c r="AU210" s="13" t="s">
        <v>76</v>
      </c>
    </row>
    <row r="211" s="10" customFormat="1">
      <c r="A211" s="10"/>
      <c r="B211" s="230"/>
      <c r="C211" s="231"/>
      <c r="D211" s="225" t="s">
        <v>203</v>
      </c>
      <c r="E211" s="232" t="s">
        <v>1</v>
      </c>
      <c r="F211" s="233" t="s">
        <v>792</v>
      </c>
      <c r="G211" s="231"/>
      <c r="H211" s="234">
        <v>114</v>
      </c>
      <c r="I211" s="235"/>
      <c r="J211" s="231"/>
      <c r="K211" s="231"/>
      <c r="L211" s="236"/>
      <c r="M211" s="237"/>
      <c r="N211" s="238"/>
      <c r="O211" s="238"/>
      <c r="P211" s="238"/>
      <c r="Q211" s="238"/>
      <c r="R211" s="238"/>
      <c r="S211" s="238"/>
      <c r="T211" s="239"/>
      <c r="U211" s="10"/>
      <c r="V211" s="10"/>
      <c r="W211" s="10"/>
      <c r="X211" s="10"/>
      <c r="Y211" s="10"/>
      <c r="Z211" s="10"/>
      <c r="AA211" s="10"/>
      <c r="AB211" s="10"/>
      <c r="AC211" s="10"/>
      <c r="AD211" s="10"/>
      <c r="AE211" s="10"/>
      <c r="AT211" s="240" t="s">
        <v>203</v>
      </c>
      <c r="AU211" s="240" t="s">
        <v>76</v>
      </c>
      <c r="AV211" s="10" t="s">
        <v>85</v>
      </c>
      <c r="AW211" s="10" t="s">
        <v>32</v>
      </c>
      <c r="AX211" s="10" t="s">
        <v>83</v>
      </c>
      <c r="AY211" s="240" t="s">
        <v>197</v>
      </c>
    </row>
    <row r="212" s="2" customFormat="1" ht="16.5" customHeight="1">
      <c r="A212" s="34"/>
      <c r="B212" s="35"/>
      <c r="C212" s="252" t="s">
        <v>330</v>
      </c>
      <c r="D212" s="252" t="s">
        <v>237</v>
      </c>
      <c r="E212" s="253" t="s">
        <v>793</v>
      </c>
      <c r="F212" s="254" t="s">
        <v>794</v>
      </c>
      <c r="G212" s="255" t="s">
        <v>209</v>
      </c>
      <c r="H212" s="256">
        <v>114</v>
      </c>
      <c r="I212" s="257"/>
      <c r="J212" s="258">
        <f>ROUND(I212*H212,2)</f>
        <v>0</v>
      </c>
      <c r="K212" s="259"/>
      <c r="L212" s="260"/>
      <c r="M212" s="261" t="s">
        <v>1</v>
      </c>
      <c r="N212" s="262" t="s">
        <v>41</v>
      </c>
      <c r="O212" s="87"/>
      <c r="P212" s="221">
        <f>O212*H212</f>
        <v>0</v>
      </c>
      <c r="Q212" s="221">
        <v>0.00014999999999999999</v>
      </c>
      <c r="R212" s="221">
        <f>Q212*H212</f>
        <v>0.017099999999999997</v>
      </c>
      <c r="S212" s="221">
        <v>0</v>
      </c>
      <c r="T212" s="222">
        <f>S212*H212</f>
        <v>0</v>
      </c>
      <c r="U212" s="34"/>
      <c r="V212" s="34"/>
      <c r="W212" s="34"/>
      <c r="X212" s="34"/>
      <c r="Y212" s="34"/>
      <c r="Z212" s="34"/>
      <c r="AA212" s="34"/>
      <c r="AB212" s="34"/>
      <c r="AC212" s="34"/>
      <c r="AD212" s="34"/>
      <c r="AE212" s="34"/>
      <c r="AR212" s="223" t="s">
        <v>561</v>
      </c>
      <c r="AT212" s="223" t="s">
        <v>237</v>
      </c>
      <c r="AU212" s="223" t="s">
        <v>76</v>
      </c>
      <c r="AY212" s="13" t="s">
        <v>197</v>
      </c>
      <c r="BE212" s="224">
        <f>IF(N212="základní",J212,0)</f>
        <v>0</v>
      </c>
      <c r="BF212" s="224">
        <f>IF(N212="snížená",J212,0)</f>
        <v>0</v>
      </c>
      <c r="BG212" s="224">
        <f>IF(N212="zákl. přenesená",J212,0)</f>
        <v>0</v>
      </c>
      <c r="BH212" s="224">
        <f>IF(N212="sníž. přenesená",J212,0)</f>
        <v>0</v>
      </c>
      <c r="BI212" s="224">
        <f>IF(N212="nulová",J212,0)</f>
        <v>0</v>
      </c>
      <c r="BJ212" s="13" t="s">
        <v>83</v>
      </c>
      <c r="BK212" s="224">
        <f>ROUND(I212*H212,2)</f>
        <v>0</v>
      </c>
      <c r="BL212" s="13" t="s">
        <v>561</v>
      </c>
      <c r="BM212" s="223" t="s">
        <v>795</v>
      </c>
    </row>
    <row r="213" s="2" customFormat="1">
      <c r="A213" s="34"/>
      <c r="B213" s="35"/>
      <c r="C213" s="36"/>
      <c r="D213" s="225" t="s">
        <v>199</v>
      </c>
      <c r="E213" s="36"/>
      <c r="F213" s="226" t="s">
        <v>794</v>
      </c>
      <c r="G213" s="36"/>
      <c r="H213" s="36"/>
      <c r="I213" s="150"/>
      <c r="J213" s="36"/>
      <c r="K213" s="36"/>
      <c r="L213" s="40"/>
      <c r="M213" s="227"/>
      <c r="N213" s="228"/>
      <c r="O213" s="87"/>
      <c r="P213" s="87"/>
      <c r="Q213" s="87"/>
      <c r="R213" s="87"/>
      <c r="S213" s="87"/>
      <c r="T213" s="88"/>
      <c r="U213" s="34"/>
      <c r="V213" s="34"/>
      <c r="W213" s="34"/>
      <c r="X213" s="34"/>
      <c r="Y213" s="34"/>
      <c r="Z213" s="34"/>
      <c r="AA213" s="34"/>
      <c r="AB213" s="34"/>
      <c r="AC213" s="34"/>
      <c r="AD213" s="34"/>
      <c r="AE213" s="34"/>
      <c r="AT213" s="13" t="s">
        <v>199</v>
      </c>
      <c r="AU213" s="13" t="s">
        <v>76</v>
      </c>
    </row>
    <row r="214" s="2" customFormat="1" ht="16.5" customHeight="1">
      <c r="A214" s="34"/>
      <c r="B214" s="35"/>
      <c r="C214" s="252" t="s">
        <v>335</v>
      </c>
      <c r="D214" s="252" t="s">
        <v>237</v>
      </c>
      <c r="E214" s="253" t="s">
        <v>796</v>
      </c>
      <c r="F214" s="254" t="s">
        <v>797</v>
      </c>
      <c r="G214" s="255" t="s">
        <v>209</v>
      </c>
      <c r="H214" s="256">
        <v>1</v>
      </c>
      <c r="I214" s="257"/>
      <c r="J214" s="258">
        <f>ROUND(I214*H214,2)</f>
        <v>0</v>
      </c>
      <c r="K214" s="259"/>
      <c r="L214" s="260"/>
      <c r="M214" s="261" t="s">
        <v>1</v>
      </c>
      <c r="N214" s="262" t="s">
        <v>41</v>
      </c>
      <c r="O214" s="87"/>
      <c r="P214" s="221">
        <f>O214*H214</f>
        <v>0</v>
      </c>
      <c r="Q214" s="221">
        <v>0</v>
      </c>
      <c r="R214" s="221">
        <f>Q214*H214</f>
        <v>0</v>
      </c>
      <c r="S214" s="221">
        <v>0</v>
      </c>
      <c r="T214" s="222">
        <f>S214*H214</f>
        <v>0</v>
      </c>
      <c r="U214" s="34"/>
      <c r="V214" s="34"/>
      <c r="W214" s="34"/>
      <c r="X214" s="34"/>
      <c r="Y214" s="34"/>
      <c r="Z214" s="34"/>
      <c r="AA214" s="34"/>
      <c r="AB214" s="34"/>
      <c r="AC214" s="34"/>
      <c r="AD214" s="34"/>
      <c r="AE214" s="34"/>
      <c r="AR214" s="223" t="s">
        <v>561</v>
      </c>
      <c r="AT214" s="223" t="s">
        <v>237</v>
      </c>
      <c r="AU214" s="223" t="s">
        <v>76</v>
      </c>
      <c r="AY214" s="13" t="s">
        <v>197</v>
      </c>
      <c r="BE214" s="224">
        <f>IF(N214="základní",J214,0)</f>
        <v>0</v>
      </c>
      <c r="BF214" s="224">
        <f>IF(N214="snížená",J214,0)</f>
        <v>0</v>
      </c>
      <c r="BG214" s="224">
        <f>IF(N214="zákl. přenesená",J214,0)</f>
        <v>0</v>
      </c>
      <c r="BH214" s="224">
        <f>IF(N214="sníž. přenesená",J214,0)</f>
        <v>0</v>
      </c>
      <c r="BI214" s="224">
        <f>IF(N214="nulová",J214,0)</f>
        <v>0</v>
      </c>
      <c r="BJ214" s="13" t="s">
        <v>83</v>
      </c>
      <c r="BK214" s="224">
        <f>ROUND(I214*H214,2)</f>
        <v>0</v>
      </c>
      <c r="BL214" s="13" t="s">
        <v>561</v>
      </c>
      <c r="BM214" s="223" t="s">
        <v>798</v>
      </c>
    </row>
    <row r="215" s="2" customFormat="1">
      <c r="A215" s="34"/>
      <c r="B215" s="35"/>
      <c r="C215" s="36"/>
      <c r="D215" s="225" t="s">
        <v>199</v>
      </c>
      <c r="E215" s="36"/>
      <c r="F215" s="226" t="s">
        <v>797</v>
      </c>
      <c r="G215" s="36"/>
      <c r="H215" s="36"/>
      <c r="I215" s="150"/>
      <c r="J215" s="36"/>
      <c r="K215" s="36"/>
      <c r="L215" s="40"/>
      <c r="M215" s="227"/>
      <c r="N215" s="228"/>
      <c r="O215" s="87"/>
      <c r="P215" s="87"/>
      <c r="Q215" s="87"/>
      <c r="R215" s="87"/>
      <c r="S215" s="87"/>
      <c r="T215" s="88"/>
      <c r="U215" s="34"/>
      <c r="V215" s="34"/>
      <c r="W215" s="34"/>
      <c r="X215" s="34"/>
      <c r="Y215" s="34"/>
      <c r="Z215" s="34"/>
      <c r="AA215" s="34"/>
      <c r="AB215" s="34"/>
      <c r="AC215" s="34"/>
      <c r="AD215" s="34"/>
      <c r="AE215" s="34"/>
      <c r="AT215" s="13" t="s">
        <v>199</v>
      </c>
      <c r="AU215" s="13" t="s">
        <v>76</v>
      </c>
    </row>
    <row r="216" s="2" customFormat="1" ht="16.5" customHeight="1">
      <c r="A216" s="34"/>
      <c r="B216" s="35"/>
      <c r="C216" s="252" t="s">
        <v>342</v>
      </c>
      <c r="D216" s="252" t="s">
        <v>237</v>
      </c>
      <c r="E216" s="253" t="s">
        <v>799</v>
      </c>
      <c r="F216" s="254" t="s">
        <v>800</v>
      </c>
      <c r="G216" s="255" t="s">
        <v>209</v>
      </c>
      <c r="H216" s="256">
        <v>1</v>
      </c>
      <c r="I216" s="257"/>
      <c r="J216" s="258">
        <f>ROUND(I216*H216,2)</f>
        <v>0</v>
      </c>
      <c r="K216" s="259"/>
      <c r="L216" s="260"/>
      <c r="M216" s="261" t="s">
        <v>1</v>
      </c>
      <c r="N216" s="262" t="s">
        <v>41</v>
      </c>
      <c r="O216" s="87"/>
      <c r="P216" s="221">
        <f>O216*H216</f>
        <v>0</v>
      </c>
      <c r="Q216" s="221">
        <v>0</v>
      </c>
      <c r="R216" s="221">
        <f>Q216*H216</f>
        <v>0</v>
      </c>
      <c r="S216" s="221">
        <v>0</v>
      </c>
      <c r="T216" s="222">
        <f>S216*H216</f>
        <v>0</v>
      </c>
      <c r="U216" s="34"/>
      <c r="V216" s="34"/>
      <c r="W216" s="34"/>
      <c r="X216" s="34"/>
      <c r="Y216" s="34"/>
      <c r="Z216" s="34"/>
      <c r="AA216" s="34"/>
      <c r="AB216" s="34"/>
      <c r="AC216" s="34"/>
      <c r="AD216" s="34"/>
      <c r="AE216" s="34"/>
      <c r="AR216" s="223" t="s">
        <v>561</v>
      </c>
      <c r="AT216" s="223" t="s">
        <v>237</v>
      </c>
      <c r="AU216" s="223" t="s">
        <v>76</v>
      </c>
      <c r="AY216" s="13" t="s">
        <v>197</v>
      </c>
      <c r="BE216" s="224">
        <f>IF(N216="základní",J216,0)</f>
        <v>0</v>
      </c>
      <c r="BF216" s="224">
        <f>IF(N216="snížená",J216,0)</f>
        <v>0</v>
      </c>
      <c r="BG216" s="224">
        <f>IF(N216="zákl. přenesená",J216,0)</f>
        <v>0</v>
      </c>
      <c r="BH216" s="224">
        <f>IF(N216="sníž. přenesená",J216,0)</f>
        <v>0</v>
      </c>
      <c r="BI216" s="224">
        <f>IF(N216="nulová",J216,0)</f>
        <v>0</v>
      </c>
      <c r="BJ216" s="13" t="s">
        <v>83</v>
      </c>
      <c r="BK216" s="224">
        <f>ROUND(I216*H216,2)</f>
        <v>0</v>
      </c>
      <c r="BL216" s="13" t="s">
        <v>561</v>
      </c>
      <c r="BM216" s="223" t="s">
        <v>801</v>
      </c>
    </row>
    <row r="217" s="2" customFormat="1">
      <c r="A217" s="34"/>
      <c r="B217" s="35"/>
      <c r="C217" s="36"/>
      <c r="D217" s="225" t="s">
        <v>199</v>
      </c>
      <c r="E217" s="36"/>
      <c r="F217" s="226" t="s">
        <v>800</v>
      </c>
      <c r="G217" s="36"/>
      <c r="H217" s="36"/>
      <c r="I217" s="150"/>
      <c r="J217" s="36"/>
      <c r="K217" s="36"/>
      <c r="L217" s="40"/>
      <c r="M217" s="227"/>
      <c r="N217" s="228"/>
      <c r="O217" s="87"/>
      <c r="P217" s="87"/>
      <c r="Q217" s="87"/>
      <c r="R217" s="87"/>
      <c r="S217" s="87"/>
      <c r="T217" s="88"/>
      <c r="U217" s="34"/>
      <c r="V217" s="34"/>
      <c r="W217" s="34"/>
      <c r="X217" s="34"/>
      <c r="Y217" s="34"/>
      <c r="Z217" s="34"/>
      <c r="AA217" s="34"/>
      <c r="AB217" s="34"/>
      <c r="AC217" s="34"/>
      <c r="AD217" s="34"/>
      <c r="AE217" s="34"/>
      <c r="AT217" s="13" t="s">
        <v>199</v>
      </c>
      <c r="AU217" s="13" t="s">
        <v>76</v>
      </c>
    </row>
    <row r="218" s="2" customFormat="1" ht="16.5" customHeight="1">
      <c r="A218" s="34"/>
      <c r="B218" s="35"/>
      <c r="C218" s="252" t="s">
        <v>348</v>
      </c>
      <c r="D218" s="252" t="s">
        <v>237</v>
      </c>
      <c r="E218" s="253" t="s">
        <v>802</v>
      </c>
      <c r="F218" s="254" t="s">
        <v>803</v>
      </c>
      <c r="G218" s="255" t="s">
        <v>209</v>
      </c>
      <c r="H218" s="256">
        <v>1</v>
      </c>
      <c r="I218" s="257"/>
      <c r="J218" s="258">
        <f>ROUND(I218*H218,2)</f>
        <v>0</v>
      </c>
      <c r="K218" s="259"/>
      <c r="L218" s="260"/>
      <c r="M218" s="261" t="s">
        <v>1</v>
      </c>
      <c r="N218" s="262" t="s">
        <v>41</v>
      </c>
      <c r="O218" s="87"/>
      <c r="P218" s="221">
        <f>O218*H218</f>
        <v>0</v>
      </c>
      <c r="Q218" s="221">
        <v>0</v>
      </c>
      <c r="R218" s="221">
        <f>Q218*H218</f>
        <v>0</v>
      </c>
      <c r="S218" s="221">
        <v>0</v>
      </c>
      <c r="T218" s="222">
        <f>S218*H218</f>
        <v>0</v>
      </c>
      <c r="U218" s="34"/>
      <c r="V218" s="34"/>
      <c r="W218" s="34"/>
      <c r="X218" s="34"/>
      <c r="Y218" s="34"/>
      <c r="Z218" s="34"/>
      <c r="AA218" s="34"/>
      <c r="AB218" s="34"/>
      <c r="AC218" s="34"/>
      <c r="AD218" s="34"/>
      <c r="AE218" s="34"/>
      <c r="AR218" s="223" t="s">
        <v>561</v>
      </c>
      <c r="AT218" s="223" t="s">
        <v>237</v>
      </c>
      <c r="AU218" s="223" t="s">
        <v>76</v>
      </c>
      <c r="AY218" s="13" t="s">
        <v>197</v>
      </c>
      <c r="BE218" s="224">
        <f>IF(N218="základní",J218,0)</f>
        <v>0</v>
      </c>
      <c r="BF218" s="224">
        <f>IF(N218="snížená",J218,0)</f>
        <v>0</v>
      </c>
      <c r="BG218" s="224">
        <f>IF(N218="zákl. přenesená",J218,0)</f>
        <v>0</v>
      </c>
      <c r="BH218" s="224">
        <f>IF(N218="sníž. přenesená",J218,0)</f>
        <v>0</v>
      </c>
      <c r="BI218" s="224">
        <f>IF(N218="nulová",J218,0)</f>
        <v>0</v>
      </c>
      <c r="BJ218" s="13" t="s">
        <v>83</v>
      </c>
      <c r="BK218" s="224">
        <f>ROUND(I218*H218,2)</f>
        <v>0</v>
      </c>
      <c r="BL218" s="13" t="s">
        <v>561</v>
      </c>
      <c r="BM218" s="223" t="s">
        <v>804</v>
      </c>
    </row>
    <row r="219" s="2" customFormat="1">
      <c r="A219" s="34"/>
      <c r="B219" s="35"/>
      <c r="C219" s="36"/>
      <c r="D219" s="225" t="s">
        <v>199</v>
      </c>
      <c r="E219" s="36"/>
      <c r="F219" s="226" t="s">
        <v>803</v>
      </c>
      <c r="G219" s="36"/>
      <c r="H219" s="36"/>
      <c r="I219" s="150"/>
      <c r="J219" s="36"/>
      <c r="K219" s="36"/>
      <c r="L219" s="40"/>
      <c r="M219" s="227"/>
      <c r="N219" s="228"/>
      <c r="O219" s="87"/>
      <c r="P219" s="87"/>
      <c r="Q219" s="87"/>
      <c r="R219" s="87"/>
      <c r="S219" s="87"/>
      <c r="T219" s="88"/>
      <c r="U219" s="34"/>
      <c r="V219" s="34"/>
      <c r="W219" s="34"/>
      <c r="X219" s="34"/>
      <c r="Y219" s="34"/>
      <c r="Z219" s="34"/>
      <c r="AA219" s="34"/>
      <c r="AB219" s="34"/>
      <c r="AC219" s="34"/>
      <c r="AD219" s="34"/>
      <c r="AE219" s="34"/>
      <c r="AT219" s="13" t="s">
        <v>199</v>
      </c>
      <c r="AU219" s="13" t="s">
        <v>76</v>
      </c>
    </row>
    <row r="220" s="2" customFormat="1" ht="16.5" customHeight="1">
      <c r="A220" s="34"/>
      <c r="B220" s="35"/>
      <c r="C220" s="252" t="s">
        <v>353</v>
      </c>
      <c r="D220" s="252" t="s">
        <v>237</v>
      </c>
      <c r="E220" s="253" t="s">
        <v>805</v>
      </c>
      <c r="F220" s="254" t="s">
        <v>806</v>
      </c>
      <c r="G220" s="255" t="s">
        <v>209</v>
      </c>
      <c r="H220" s="256">
        <v>1</v>
      </c>
      <c r="I220" s="257"/>
      <c r="J220" s="258">
        <f>ROUND(I220*H220,2)</f>
        <v>0</v>
      </c>
      <c r="K220" s="259"/>
      <c r="L220" s="260"/>
      <c r="M220" s="261" t="s">
        <v>1</v>
      </c>
      <c r="N220" s="262" t="s">
        <v>41</v>
      </c>
      <c r="O220" s="87"/>
      <c r="P220" s="221">
        <f>O220*H220</f>
        <v>0</v>
      </c>
      <c r="Q220" s="221">
        <v>0</v>
      </c>
      <c r="R220" s="221">
        <f>Q220*H220</f>
        <v>0</v>
      </c>
      <c r="S220" s="221">
        <v>0</v>
      </c>
      <c r="T220" s="222">
        <f>S220*H220</f>
        <v>0</v>
      </c>
      <c r="U220" s="34"/>
      <c r="V220" s="34"/>
      <c r="W220" s="34"/>
      <c r="X220" s="34"/>
      <c r="Y220" s="34"/>
      <c r="Z220" s="34"/>
      <c r="AA220" s="34"/>
      <c r="AB220" s="34"/>
      <c r="AC220" s="34"/>
      <c r="AD220" s="34"/>
      <c r="AE220" s="34"/>
      <c r="AR220" s="223" t="s">
        <v>561</v>
      </c>
      <c r="AT220" s="223" t="s">
        <v>237</v>
      </c>
      <c r="AU220" s="223" t="s">
        <v>76</v>
      </c>
      <c r="AY220" s="13" t="s">
        <v>197</v>
      </c>
      <c r="BE220" s="224">
        <f>IF(N220="základní",J220,0)</f>
        <v>0</v>
      </c>
      <c r="BF220" s="224">
        <f>IF(N220="snížená",J220,0)</f>
        <v>0</v>
      </c>
      <c r="BG220" s="224">
        <f>IF(N220="zákl. přenesená",J220,0)</f>
        <v>0</v>
      </c>
      <c r="BH220" s="224">
        <f>IF(N220="sníž. přenesená",J220,0)</f>
        <v>0</v>
      </c>
      <c r="BI220" s="224">
        <f>IF(N220="nulová",J220,0)</f>
        <v>0</v>
      </c>
      <c r="BJ220" s="13" t="s">
        <v>83</v>
      </c>
      <c r="BK220" s="224">
        <f>ROUND(I220*H220,2)</f>
        <v>0</v>
      </c>
      <c r="BL220" s="13" t="s">
        <v>561</v>
      </c>
      <c r="BM220" s="223" t="s">
        <v>807</v>
      </c>
    </row>
    <row r="221" s="2" customFormat="1">
      <c r="A221" s="34"/>
      <c r="B221" s="35"/>
      <c r="C221" s="36"/>
      <c r="D221" s="225" t="s">
        <v>199</v>
      </c>
      <c r="E221" s="36"/>
      <c r="F221" s="226" t="s">
        <v>806</v>
      </c>
      <c r="G221" s="36"/>
      <c r="H221" s="36"/>
      <c r="I221" s="150"/>
      <c r="J221" s="36"/>
      <c r="K221" s="36"/>
      <c r="L221" s="40"/>
      <c r="M221" s="227"/>
      <c r="N221" s="228"/>
      <c r="O221" s="87"/>
      <c r="P221" s="87"/>
      <c r="Q221" s="87"/>
      <c r="R221" s="87"/>
      <c r="S221" s="87"/>
      <c r="T221" s="88"/>
      <c r="U221" s="34"/>
      <c r="V221" s="34"/>
      <c r="W221" s="34"/>
      <c r="X221" s="34"/>
      <c r="Y221" s="34"/>
      <c r="Z221" s="34"/>
      <c r="AA221" s="34"/>
      <c r="AB221" s="34"/>
      <c r="AC221" s="34"/>
      <c r="AD221" s="34"/>
      <c r="AE221" s="34"/>
      <c r="AT221" s="13" t="s">
        <v>199</v>
      </c>
      <c r="AU221" s="13" t="s">
        <v>76</v>
      </c>
    </row>
    <row r="222" s="2" customFormat="1" ht="16.5" customHeight="1">
      <c r="A222" s="34"/>
      <c r="B222" s="35"/>
      <c r="C222" s="211" t="s">
        <v>358</v>
      </c>
      <c r="D222" s="211" t="s">
        <v>192</v>
      </c>
      <c r="E222" s="212" t="s">
        <v>808</v>
      </c>
      <c r="F222" s="213" t="s">
        <v>809</v>
      </c>
      <c r="G222" s="214" t="s">
        <v>209</v>
      </c>
      <c r="H222" s="215">
        <v>1</v>
      </c>
      <c r="I222" s="216"/>
      <c r="J222" s="217">
        <f>ROUND(I222*H222,2)</f>
        <v>0</v>
      </c>
      <c r="K222" s="218"/>
      <c r="L222" s="40"/>
      <c r="M222" s="219" t="s">
        <v>1</v>
      </c>
      <c r="N222" s="220" t="s">
        <v>41</v>
      </c>
      <c r="O222" s="87"/>
      <c r="P222" s="221">
        <f>O222*H222</f>
        <v>0</v>
      </c>
      <c r="Q222" s="221">
        <v>0</v>
      </c>
      <c r="R222" s="221">
        <f>Q222*H222</f>
        <v>0</v>
      </c>
      <c r="S222" s="221">
        <v>0</v>
      </c>
      <c r="T222" s="222">
        <f>S222*H222</f>
        <v>0</v>
      </c>
      <c r="U222" s="34"/>
      <c r="V222" s="34"/>
      <c r="W222" s="34"/>
      <c r="X222" s="34"/>
      <c r="Y222" s="34"/>
      <c r="Z222" s="34"/>
      <c r="AA222" s="34"/>
      <c r="AB222" s="34"/>
      <c r="AC222" s="34"/>
      <c r="AD222" s="34"/>
      <c r="AE222" s="34"/>
      <c r="AR222" s="223" t="s">
        <v>196</v>
      </c>
      <c r="AT222" s="223" t="s">
        <v>192</v>
      </c>
      <c r="AU222" s="223" t="s">
        <v>76</v>
      </c>
      <c r="AY222" s="13" t="s">
        <v>197</v>
      </c>
      <c r="BE222" s="224">
        <f>IF(N222="základní",J222,0)</f>
        <v>0</v>
      </c>
      <c r="BF222" s="224">
        <f>IF(N222="snížená",J222,0)</f>
        <v>0</v>
      </c>
      <c r="BG222" s="224">
        <f>IF(N222="zákl. přenesená",J222,0)</f>
        <v>0</v>
      </c>
      <c r="BH222" s="224">
        <f>IF(N222="sníž. přenesená",J222,0)</f>
        <v>0</v>
      </c>
      <c r="BI222" s="224">
        <f>IF(N222="nulová",J222,0)</f>
        <v>0</v>
      </c>
      <c r="BJ222" s="13" t="s">
        <v>83</v>
      </c>
      <c r="BK222" s="224">
        <f>ROUND(I222*H222,2)</f>
        <v>0</v>
      </c>
      <c r="BL222" s="13" t="s">
        <v>196</v>
      </c>
      <c r="BM222" s="223" t="s">
        <v>810</v>
      </c>
    </row>
    <row r="223" s="2" customFormat="1">
      <c r="A223" s="34"/>
      <c r="B223" s="35"/>
      <c r="C223" s="36"/>
      <c r="D223" s="225" t="s">
        <v>199</v>
      </c>
      <c r="E223" s="36"/>
      <c r="F223" s="226" t="s">
        <v>811</v>
      </c>
      <c r="G223" s="36"/>
      <c r="H223" s="36"/>
      <c r="I223" s="150"/>
      <c r="J223" s="36"/>
      <c r="K223" s="36"/>
      <c r="L223" s="40"/>
      <c r="M223" s="227"/>
      <c r="N223" s="228"/>
      <c r="O223" s="87"/>
      <c r="P223" s="87"/>
      <c r="Q223" s="87"/>
      <c r="R223" s="87"/>
      <c r="S223" s="87"/>
      <c r="T223" s="88"/>
      <c r="U223" s="34"/>
      <c r="V223" s="34"/>
      <c r="W223" s="34"/>
      <c r="X223" s="34"/>
      <c r="Y223" s="34"/>
      <c r="Z223" s="34"/>
      <c r="AA223" s="34"/>
      <c r="AB223" s="34"/>
      <c r="AC223" s="34"/>
      <c r="AD223" s="34"/>
      <c r="AE223" s="34"/>
      <c r="AT223" s="13" t="s">
        <v>199</v>
      </c>
      <c r="AU223" s="13" t="s">
        <v>76</v>
      </c>
    </row>
    <row r="224" s="2" customFormat="1">
      <c r="A224" s="34"/>
      <c r="B224" s="35"/>
      <c r="C224" s="36"/>
      <c r="D224" s="225" t="s">
        <v>340</v>
      </c>
      <c r="E224" s="36"/>
      <c r="F224" s="229" t="s">
        <v>812</v>
      </c>
      <c r="G224" s="36"/>
      <c r="H224" s="36"/>
      <c r="I224" s="150"/>
      <c r="J224" s="36"/>
      <c r="K224" s="36"/>
      <c r="L224" s="40"/>
      <c r="M224" s="227"/>
      <c r="N224" s="228"/>
      <c r="O224" s="87"/>
      <c r="P224" s="87"/>
      <c r="Q224" s="87"/>
      <c r="R224" s="87"/>
      <c r="S224" s="87"/>
      <c r="T224" s="88"/>
      <c r="U224" s="34"/>
      <c r="V224" s="34"/>
      <c r="W224" s="34"/>
      <c r="X224" s="34"/>
      <c r="Y224" s="34"/>
      <c r="Z224" s="34"/>
      <c r="AA224" s="34"/>
      <c r="AB224" s="34"/>
      <c r="AC224" s="34"/>
      <c r="AD224" s="34"/>
      <c r="AE224" s="34"/>
      <c r="AT224" s="13" t="s">
        <v>340</v>
      </c>
      <c r="AU224" s="13" t="s">
        <v>76</v>
      </c>
    </row>
    <row r="225" s="2" customFormat="1" ht="16.5" customHeight="1">
      <c r="A225" s="34"/>
      <c r="B225" s="35"/>
      <c r="C225" s="211" t="s">
        <v>364</v>
      </c>
      <c r="D225" s="211" t="s">
        <v>192</v>
      </c>
      <c r="E225" s="212" t="s">
        <v>813</v>
      </c>
      <c r="F225" s="213" t="s">
        <v>814</v>
      </c>
      <c r="G225" s="214" t="s">
        <v>209</v>
      </c>
      <c r="H225" s="215">
        <v>1</v>
      </c>
      <c r="I225" s="216"/>
      <c r="J225" s="217">
        <f>ROUND(I225*H225,2)</f>
        <v>0</v>
      </c>
      <c r="K225" s="218"/>
      <c r="L225" s="40"/>
      <c r="M225" s="219" t="s">
        <v>1</v>
      </c>
      <c r="N225" s="220" t="s">
        <v>41</v>
      </c>
      <c r="O225" s="87"/>
      <c r="P225" s="221">
        <f>O225*H225</f>
        <v>0</v>
      </c>
      <c r="Q225" s="221">
        <v>0</v>
      </c>
      <c r="R225" s="221">
        <f>Q225*H225</f>
        <v>0</v>
      </c>
      <c r="S225" s="221">
        <v>0</v>
      </c>
      <c r="T225" s="222">
        <f>S225*H225</f>
        <v>0</v>
      </c>
      <c r="U225" s="34"/>
      <c r="V225" s="34"/>
      <c r="W225" s="34"/>
      <c r="X225" s="34"/>
      <c r="Y225" s="34"/>
      <c r="Z225" s="34"/>
      <c r="AA225" s="34"/>
      <c r="AB225" s="34"/>
      <c r="AC225" s="34"/>
      <c r="AD225" s="34"/>
      <c r="AE225" s="34"/>
      <c r="AR225" s="223" t="s">
        <v>196</v>
      </c>
      <c r="AT225" s="223" t="s">
        <v>192</v>
      </c>
      <c r="AU225" s="223" t="s">
        <v>76</v>
      </c>
      <c r="AY225" s="13" t="s">
        <v>197</v>
      </c>
      <c r="BE225" s="224">
        <f>IF(N225="základní",J225,0)</f>
        <v>0</v>
      </c>
      <c r="BF225" s="224">
        <f>IF(N225="snížená",J225,0)</f>
        <v>0</v>
      </c>
      <c r="BG225" s="224">
        <f>IF(N225="zákl. přenesená",J225,0)</f>
        <v>0</v>
      </c>
      <c r="BH225" s="224">
        <f>IF(N225="sníž. přenesená",J225,0)</f>
        <v>0</v>
      </c>
      <c r="BI225" s="224">
        <f>IF(N225="nulová",J225,0)</f>
        <v>0</v>
      </c>
      <c r="BJ225" s="13" t="s">
        <v>83</v>
      </c>
      <c r="BK225" s="224">
        <f>ROUND(I225*H225,2)</f>
        <v>0</v>
      </c>
      <c r="BL225" s="13" t="s">
        <v>196</v>
      </c>
      <c r="BM225" s="223" t="s">
        <v>815</v>
      </c>
    </row>
    <row r="226" s="2" customFormat="1">
      <c r="A226" s="34"/>
      <c r="B226" s="35"/>
      <c r="C226" s="36"/>
      <c r="D226" s="225" t="s">
        <v>199</v>
      </c>
      <c r="E226" s="36"/>
      <c r="F226" s="226" t="s">
        <v>816</v>
      </c>
      <c r="G226" s="36"/>
      <c r="H226" s="36"/>
      <c r="I226" s="150"/>
      <c r="J226" s="36"/>
      <c r="K226" s="36"/>
      <c r="L226" s="40"/>
      <c r="M226" s="227"/>
      <c r="N226" s="228"/>
      <c r="O226" s="87"/>
      <c r="P226" s="87"/>
      <c r="Q226" s="87"/>
      <c r="R226" s="87"/>
      <c r="S226" s="87"/>
      <c r="T226" s="88"/>
      <c r="U226" s="34"/>
      <c r="V226" s="34"/>
      <c r="W226" s="34"/>
      <c r="X226" s="34"/>
      <c r="Y226" s="34"/>
      <c r="Z226" s="34"/>
      <c r="AA226" s="34"/>
      <c r="AB226" s="34"/>
      <c r="AC226" s="34"/>
      <c r="AD226" s="34"/>
      <c r="AE226" s="34"/>
      <c r="AT226" s="13" t="s">
        <v>199</v>
      </c>
      <c r="AU226" s="13" t="s">
        <v>76</v>
      </c>
    </row>
    <row r="227" s="2" customFormat="1">
      <c r="A227" s="34"/>
      <c r="B227" s="35"/>
      <c r="C227" s="36"/>
      <c r="D227" s="225" t="s">
        <v>340</v>
      </c>
      <c r="E227" s="36"/>
      <c r="F227" s="229" t="s">
        <v>817</v>
      </c>
      <c r="G227" s="36"/>
      <c r="H227" s="36"/>
      <c r="I227" s="150"/>
      <c r="J227" s="36"/>
      <c r="K227" s="36"/>
      <c r="L227" s="40"/>
      <c r="M227" s="227"/>
      <c r="N227" s="228"/>
      <c r="O227" s="87"/>
      <c r="P227" s="87"/>
      <c r="Q227" s="87"/>
      <c r="R227" s="87"/>
      <c r="S227" s="87"/>
      <c r="T227" s="88"/>
      <c r="U227" s="34"/>
      <c r="V227" s="34"/>
      <c r="W227" s="34"/>
      <c r="X227" s="34"/>
      <c r="Y227" s="34"/>
      <c r="Z227" s="34"/>
      <c r="AA227" s="34"/>
      <c r="AB227" s="34"/>
      <c r="AC227" s="34"/>
      <c r="AD227" s="34"/>
      <c r="AE227" s="34"/>
      <c r="AT227" s="13" t="s">
        <v>340</v>
      </c>
      <c r="AU227" s="13" t="s">
        <v>76</v>
      </c>
    </row>
    <row r="228" s="2" customFormat="1" ht="16.5" customHeight="1">
      <c r="A228" s="34"/>
      <c r="B228" s="35"/>
      <c r="C228" s="211" t="s">
        <v>369</v>
      </c>
      <c r="D228" s="211" t="s">
        <v>192</v>
      </c>
      <c r="E228" s="212" t="s">
        <v>818</v>
      </c>
      <c r="F228" s="213" t="s">
        <v>819</v>
      </c>
      <c r="G228" s="214" t="s">
        <v>361</v>
      </c>
      <c r="H228" s="215">
        <v>14</v>
      </c>
      <c r="I228" s="216"/>
      <c r="J228" s="217">
        <f>ROUND(I228*H228,2)</f>
        <v>0</v>
      </c>
      <c r="K228" s="218"/>
      <c r="L228" s="40"/>
      <c r="M228" s="219" t="s">
        <v>1</v>
      </c>
      <c r="N228" s="220" t="s">
        <v>41</v>
      </c>
      <c r="O228" s="87"/>
      <c r="P228" s="221">
        <f>O228*H228</f>
        <v>0</v>
      </c>
      <c r="Q228" s="221">
        <v>0</v>
      </c>
      <c r="R228" s="221">
        <f>Q228*H228</f>
        <v>0</v>
      </c>
      <c r="S228" s="221">
        <v>0</v>
      </c>
      <c r="T228" s="222">
        <f>S228*H228</f>
        <v>0</v>
      </c>
      <c r="U228" s="34"/>
      <c r="V228" s="34"/>
      <c r="W228" s="34"/>
      <c r="X228" s="34"/>
      <c r="Y228" s="34"/>
      <c r="Z228" s="34"/>
      <c r="AA228" s="34"/>
      <c r="AB228" s="34"/>
      <c r="AC228" s="34"/>
      <c r="AD228" s="34"/>
      <c r="AE228" s="34"/>
      <c r="AR228" s="223" t="s">
        <v>196</v>
      </c>
      <c r="AT228" s="223" t="s">
        <v>192</v>
      </c>
      <c r="AU228" s="223" t="s">
        <v>76</v>
      </c>
      <c r="AY228" s="13" t="s">
        <v>197</v>
      </c>
      <c r="BE228" s="224">
        <f>IF(N228="základní",J228,0)</f>
        <v>0</v>
      </c>
      <c r="BF228" s="224">
        <f>IF(N228="snížená",J228,0)</f>
        <v>0</v>
      </c>
      <c r="BG228" s="224">
        <f>IF(N228="zákl. přenesená",J228,0)</f>
        <v>0</v>
      </c>
      <c r="BH228" s="224">
        <f>IF(N228="sníž. přenesená",J228,0)</f>
        <v>0</v>
      </c>
      <c r="BI228" s="224">
        <f>IF(N228="nulová",J228,0)</f>
        <v>0</v>
      </c>
      <c r="BJ228" s="13" t="s">
        <v>83</v>
      </c>
      <c r="BK228" s="224">
        <f>ROUND(I228*H228,2)</f>
        <v>0</v>
      </c>
      <c r="BL228" s="13" t="s">
        <v>196</v>
      </c>
      <c r="BM228" s="223" t="s">
        <v>820</v>
      </c>
    </row>
    <row r="229" s="2" customFormat="1">
      <c r="A229" s="34"/>
      <c r="B229" s="35"/>
      <c r="C229" s="36"/>
      <c r="D229" s="225" t="s">
        <v>199</v>
      </c>
      <c r="E229" s="36"/>
      <c r="F229" s="226" t="s">
        <v>821</v>
      </c>
      <c r="G229" s="36"/>
      <c r="H229" s="36"/>
      <c r="I229" s="150"/>
      <c r="J229" s="36"/>
      <c r="K229" s="36"/>
      <c r="L229" s="40"/>
      <c r="M229" s="227"/>
      <c r="N229" s="228"/>
      <c r="O229" s="87"/>
      <c r="P229" s="87"/>
      <c r="Q229" s="87"/>
      <c r="R229" s="87"/>
      <c r="S229" s="87"/>
      <c r="T229" s="88"/>
      <c r="U229" s="34"/>
      <c r="V229" s="34"/>
      <c r="W229" s="34"/>
      <c r="X229" s="34"/>
      <c r="Y229" s="34"/>
      <c r="Z229" s="34"/>
      <c r="AA229" s="34"/>
      <c r="AB229" s="34"/>
      <c r="AC229" s="34"/>
      <c r="AD229" s="34"/>
      <c r="AE229" s="34"/>
      <c r="AT229" s="13" t="s">
        <v>199</v>
      </c>
      <c r="AU229" s="13" t="s">
        <v>76</v>
      </c>
    </row>
    <row r="230" s="2" customFormat="1">
      <c r="A230" s="34"/>
      <c r="B230" s="35"/>
      <c r="C230" s="36"/>
      <c r="D230" s="225" t="s">
        <v>340</v>
      </c>
      <c r="E230" s="36"/>
      <c r="F230" s="229" t="s">
        <v>822</v>
      </c>
      <c r="G230" s="36"/>
      <c r="H230" s="36"/>
      <c r="I230" s="150"/>
      <c r="J230" s="36"/>
      <c r="K230" s="36"/>
      <c r="L230" s="40"/>
      <c r="M230" s="227"/>
      <c r="N230" s="228"/>
      <c r="O230" s="87"/>
      <c r="P230" s="87"/>
      <c r="Q230" s="87"/>
      <c r="R230" s="87"/>
      <c r="S230" s="87"/>
      <c r="T230" s="88"/>
      <c r="U230" s="34"/>
      <c r="V230" s="34"/>
      <c r="W230" s="34"/>
      <c r="X230" s="34"/>
      <c r="Y230" s="34"/>
      <c r="Z230" s="34"/>
      <c r="AA230" s="34"/>
      <c r="AB230" s="34"/>
      <c r="AC230" s="34"/>
      <c r="AD230" s="34"/>
      <c r="AE230" s="34"/>
      <c r="AT230" s="13" t="s">
        <v>340</v>
      </c>
      <c r="AU230" s="13" t="s">
        <v>76</v>
      </c>
    </row>
    <row r="231" s="2" customFormat="1" ht="16.5" customHeight="1">
      <c r="A231" s="34"/>
      <c r="B231" s="35"/>
      <c r="C231" s="211" t="s">
        <v>375</v>
      </c>
      <c r="D231" s="211" t="s">
        <v>192</v>
      </c>
      <c r="E231" s="212" t="s">
        <v>370</v>
      </c>
      <c r="F231" s="213" t="s">
        <v>371</v>
      </c>
      <c r="G231" s="214" t="s">
        <v>195</v>
      </c>
      <c r="H231" s="215">
        <v>44</v>
      </c>
      <c r="I231" s="216"/>
      <c r="J231" s="217">
        <f>ROUND(I231*H231,2)</f>
        <v>0</v>
      </c>
      <c r="K231" s="218"/>
      <c r="L231" s="40"/>
      <c r="M231" s="219" t="s">
        <v>1</v>
      </c>
      <c r="N231" s="220" t="s">
        <v>41</v>
      </c>
      <c r="O231" s="87"/>
      <c r="P231" s="221">
        <f>O231*H231</f>
        <v>0</v>
      </c>
      <c r="Q231" s="221">
        <v>0</v>
      </c>
      <c r="R231" s="221">
        <f>Q231*H231</f>
        <v>0</v>
      </c>
      <c r="S231" s="221">
        <v>0</v>
      </c>
      <c r="T231" s="222">
        <f>S231*H231</f>
        <v>0</v>
      </c>
      <c r="U231" s="34"/>
      <c r="V231" s="34"/>
      <c r="W231" s="34"/>
      <c r="X231" s="34"/>
      <c r="Y231" s="34"/>
      <c r="Z231" s="34"/>
      <c r="AA231" s="34"/>
      <c r="AB231" s="34"/>
      <c r="AC231" s="34"/>
      <c r="AD231" s="34"/>
      <c r="AE231" s="34"/>
      <c r="AR231" s="223" t="s">
        <v>196</v>
      </c>
      <c r="AT231" s="223" t="s">
        <v>192</v>
      </c>
      <c r="AU231" s="223" t="s">
        <v>76</v>
      </c>
      <c r="AY231" s="13" t="s">
        <v>197</v>
      </c>
      <c r="BE231" s="224">
        <f>IF(N231="základní",J231,0)</f>
        <v>0</v>
      </c>
      <c r="BF231" s="224">
        <f>IF(N231="snížená",J231,0)</f>
        <v>0</v>
      </c>
      <c r="BG231" s="224">
        <f>IF(N231="zákl. přenesená",J231,0)</f>
        <v>0</v>
      </c>
      <c r="BH231" s="224">
        <f>IF(N231="sníž. přenesená",J231,0)</f>
        <v>0</v>
      </c>
      <c r="BI231" s="224">
        <f>IF(N231="nulová",J231,0)</f>
        <v>0</v>
      </c>
      <c r="BJ231" s="13" t="s">
        <v>83</v>
      </c>
      <c r="BK231" s="224">
        <f>ROUND(I231*H231,2)</f>
        <v>0</v>
      </c>
      <c r="BL231" s="13" t="s">
        <v>196</v>
      </c>
      <c r="BM231" s="223" t="s">
        <v>823</v>
      </c>
    </row>
    <row r="232" s="2" customFormat="1">
      <c r="A232" s="34"/>
      <c r="B232" s="35"/>
      <c r="C232" s="36"/>
      <c r="D232" s="225" t="s">
        <v>199</v>
      </c>
      <c r="E232" s="36"/>
      <c r="F232" s="226" t="s">
        <v>373</v>
      </c>
      <c r="G232" s="36"/>
      <c r="H232" s="36"/>
      <c r="I232" s="150"/>
      <c r="J232" s="36"/>
      <c r="K232" s="36"/>
      <c r="L232" s="40"/>
      <c r="M232" s="227"/>
      <c r="N232" s="228"/>
      <c r="O232" s="87"/>
      <c r="P232" s="87"/>
      <c r="Q232" s="87"/>
      <c r="R232" s="87"/>
      <c r="S232" s="87"/>
      <c r="T232" s="88"/>
      <c r="U232" s="34"/>
      <c r="V232" s="34"/>
      <c r="W232" s="34"/>
      <c r="X232" s="34"/>
      <c r="Y232" s="34"/>
      <c r="Z232" s="34"/>
      <c r="AA232" s="34"/>
      <c r="AB232" s="34"/>
      <c r="AC232" s="34"/>
      <c r="AD232" s="34"/>
      <c r="AE232" s="34"/>
      <c r="AT232" s="13" t="s">
        <v>199</v>
      </c>
      <c r="AU232" s="13" t="s">
        <v>76</v>
      </c>
    </row>
    <row r="233" s="2" customFormat="1">
      <c r="A233" s="34"/>
      <c r="B233" s="35"/>
      <c r="C233" s="36"/>
      <c r="D233" s="225" t="s">
        <v>340</v>
      </c>
      <c r="E233" s="36"/>
      <c r="F233" s="229" t="s">
        <v>824</v>
      </c>
      <c r="G233" s="36"/>
      <c r="H233" s="36"/>
      <c r="I233" s="150"/>
      <c r="J233" s="36"/>
      <c r="K233" s="36"/>
      <c r="L233" s="40"/>
      <c r="M233" s="227"/>
      <c r="N233" s="228"/>
      <c r="O233" s="87"/>
      <c r="P233" s="87"/>
      <c r="Q233" s="87"/>
      <c r="R233" s="87"/>
      <c r="S233" s="87"/>
      <c r="T233" s="88"/>
      <c r="U233" s="34"/>
      <c r="V233" s="34"/>
      <c r="W233" s="34"/>
      <c r="X233" s="34"/>
      <c r="Y233" s="34"/>
      <c r="Z233" s="34"/>
      <c r="AA233" s="34"/>
      <c r="AB233" s="34"/>
      <c r="AC233" s="34"/>
      <c r="AD233" s="34"/>
      <c r="AE233" s="34"/>
      <c r="AT233" s="13" t="s">
        <v>340</v>
      </c>
      <c r="AU233" s="13" t="s">
        <v>76</v>
      </c>
    </row>
    <row r="234" s="2" customFormat="1">
      <c r="A234" s="34"/>
      <c r="B234" s="35"/>
      <c r="C234" s="36"/>
      <c r="D234" s="225" t="s">
        <v>201</v>
      </c>
      <c r="E234" s="36"/>
      <c r="F234" s="229" t="s">
        <v>374</v>
      </c>
      <c r="G234" s="36"/>
      <c r="H234" s="36"/>
      <c r="I234" s="150"/>
      <c r="J234" s="36"/>
      <c r="K234" s="36"/>
      <c r="L234" s="40"/>
      <c r="M234" s="227"/>
      <c r="N234" s="228"/>
      <c r="O234" s="87"/>
      <c r="P234" s="87"/>
      <c r="Q234" s="87"/>
      <c r="R234" s="87"/>
      <c r="S234" s="87"/>
      <c r="T234" s="88"/>
      <c r="U234" s="34"/>
      <c r="V234" s="34"/>
      <c r="W234" s="34"/>
      <c r="X234" s="34"/>
      <c r="Y234" s="34"/>
      <c r="Z234" s="34"/>
      <c r="AA234" s="34"/>
      <c r="AB234" s="34"/>
      <c r="AC234" s="34"/>
      <c r="AD234" s="34"/>
      <c r="AE234" s="34"/>
      <c r="AT234" s="13" t="s">
        <v>201</v>
      </c>
      <c r="AU234" s="13" t="s">
        <v>76</v>
      </c>
    </row>
    <row r="235" s="2" customFormat="1" ht="16.5" customHeight="1">
      <c r="A235" s="34"/>
      <c r="B235" s="35"/>
      <c r="C235" s="211" t="s">
        <v>380</v>
      </c>
      <c r="D235" s="211" t="s">
        <v>192</v>
      </c>
      <c r="E235" s="212" t="s">
        <v>376</v>
      </c>
      <c r="F235" s="213" t="s">
        <v>377</v>
      </c>
      <c r="G235" s="214" t="s">
        <v>195</v>
      </c>
      <c r="H235" s="215">
        <v>44</v>
      </c>
      <c r="I235" s="216"/>
      <c r="J235" s="217">
        <f>ROUND(I235*H235,2)</f>
        <v>0</v>
      </c>
      <c r="K235" s="218"/>
      <c r="L235" s="40"/>
      <c r="M235" s="219" t="s">
        <v>1</v>
      </c>
      <c r="N235" s="220" t="s">
        <v>41</v>
      </c>
      <c r="O235" s="87"/>
      <c r="P235" s="221">
        <f>O235*H235</f>
        <v>0</v>
      </c>
      <c r="Q235" s="221">
        <v>0</v>
      </c>
      <c r="R235" s="221">
        <f>Q235*H235</f>
        <v>0</v>
      </c>
      <c r="S235" s="221">
        <v>0</v>
      </c>
      <c r="T235" s="222">
        <f>S235*H235</f>
        <v>0</v>
      </c>
      <c r="U235" s="34"/>
      <c r="V235" s="34"/>
      <c r="W235" s="34"/>
      <c r="X235" s="34"/>
      <c r="Y235" s="34"/>
      <c r="Z235" s="34"/>
      <c r="AA235" s="34"/>
      <c r="AB235" s="34"/>
      <c r="AC235" s="34"/>
      <c r="AD235" s="34"/>
      <c r="AE235" s="34"/>
      <c r="AR235" s="223" t="s">
        <v>196</v>
      </c>
      <c r="AT235" s="223" t="s">
        <v>192</v>
      </c>
      <c r="AU235" s="223" t="s">
        <v>76</v>
      </c>
      <c r="AY235" s="13" t="s">
        <v>197</v>
      </c>
      <c r="BE235" s="224">
        <f>IF(N235="základní",J235,0)</f>
        <v>0</v>
      </c>
      <c r="BF235" s="224">
        <f>IF(N235="snížená",J235,0)</f>
        <v>0</v>
      </c>
      <c r="BG235" s="224">
        <f>IF(N235="zákl. přenesená",J235,0)</f>
        <v>0</v>
      </c>
      <c r="BH235" s="224">
        <f>IF(N235="sníž. přenesená",J235,0)</f>
        <v>0</v>
      </c>
      <c r="BI235" s="224">
        <f>IF(N235="nulová",J235,0)</f>
        <v>0</v>
      </c>
      <c r="BJ235" s="13" t="s">
        <v>83</v>
      </c>
      <c r="BK235" s="224">
        <f>ROUND(I235*H235,2)</f>
        <v>0</v>
      </c>
      <c r="BL235" s="13" t="s">
        <v>196</v>
      </c>
      <c r="BM235" s="223" t="s">
        <v>825</v>
      </c>
    </row>
    <row r="236" s="2" customFormat="1">
      <c r="A236" s="34"/>
      <c r="B236" s="35"/>
      <c r="C236" s="36"/>
      <c r="D236" s="225" t="s">
        <v>199</v>
      </c>
      <c r="E236" s="36"/>
      <c r="F236" s="226" t="s">
        <v>379</v>
      </c>
      <c r="G236" s="36"/>
      <c r="H236" s="36"/>
      <c r="I236" s="150"/>
      <c r="J236" s="36"/>
      <c r="K236" s="36"/>
      <c r="L236" s="40"/>
      <c r="M236" s="227"/>
      <c r="N236" s="228"/>
      <c r="O236" s="87"/>
      <c r="P236" s="87"/>
      <c r="Q236" s="87"/>
      <c r="R236" s="87"/>
      <c r="S236" s="87"/>
      <c r="T236" s="88"/>
      <c r="U236" s="34"/>
      <c r="V236" s="34"/>
      <c r="W236" s="34"/>
      <c r="X236" s="34"/>
      <c r="Y236" s="34"/>
      <c r="Z236" s="34"/>
      <c r="AA236" s="34"/>
      <c r="AB236" s="34"/>
      <c r="AC236" s="34"/>
      <c r="AD236" s="34"/>
      <c r="AE236" s="34"/>
      <c r="AT236" s="13" t="s">
        <v>199</v>
      </c>
      <c r="AU236" s="13" t="s">
        <v>76</v>
      </c>
    </row>
    <row r="237" s="2" customFormat="1">
      <c r="A237" s="34"/>
      <c r="B237" s="35"/>
      <c r="C237" s="36"/>
      <c r="D237" s="225" t="s">
        <v>340</v>
      </c>
      <c r="E237" s="36"/>
      <c r="F237" s="229" t="s">
        <v>824</v>
      </c>
      <c r="G237" s="36"/>
      <c r="H237" s="36"/>
      <c r="I237" s="150"/>
      <c r="J237" s="36"/>
      <c r="K237" s="36"/>
      <c r="L237" s="40"/>
      <c r="M237" s="227"/>
      <c r="N237" s="228"/>
      <c r="O237" s="87"/>
      <c r="P237" s="87"/>
      <c r="Q237" s="87"/>
      <c r="R237" s="87"/>
      <c r="S237" s="87"/>
      <c r="T237" s="88"/>
      <c r="U237" s="34"/>
      <c r="V237" s="34"/>
      <c r="W237" s="34"/>
      <c r="X237" s="34"/>
      <c r="Y237" s="34"/>
      <c r="Z237" s="34"/>
      <c r="AA237" s="34"/>
      <c r="AB237" s="34"/>
      <c r="AC237" s="34"/>
      <c r="AD237" s="34"/>
      <c r="AE237" s="34"/>
      <c r="AT237" s="13" t="s">
        <v>340</v>
      </c>
      <c r="AU237" s="13" t="s">
        <v>76</v>
      </c>
    </row>
    <row r="238" s="2" customFormat="1">
      <c r="A238" s="34"/>
      <c r="B238" s="35"/>
      <c r="C238" s="36"/>
      <c r="D238" s="225" t="s">
        <v>201</v>
      </c>
      <c r="E238" s="36"/>
      <c r="F238" s="229" t="s">
        <v>374</v>
      </c>
      <c r="G238" s="36"/>
      <c r="H238" s="36"/>
      <c r="I238" s="150"/>
      <c r="J238" s="36"/>
      <c r="K238" s="36"/>
      <c r="L238" s="40"/>
      <c r="M238" s="227"/>
      <c r="N238" s="228"/>
      <c r="O238" s="87"/>
      <c r="P238" s="87"/>
      <c r="Q238" s="87"/>
      <c r="R238" s="87"/>
      <c r="S238" s="87"/>
      <c r="T238" s="88"/>
      <c r="U238" s="34"/>
      <c r="V238" s="34"/>
      <c r="W238" s="34"/>
      <c r="X238" s="34"/>
      <c r="Y238" s="34"/>
      <c r="Z238" s="34"/>
      <c r="AA238" s="34"/>
      <c r="AB238" s="34"/>
      <c r="AC238" s="34"/>
      <c r="AD238" s="34"/>
      <c r="AE238" s="34"/>
      <c r="AT238" s="13" t="s">
        <v>201</v>
      </c>
      <c r="AU238" s="13" t="s">
        <v>76</v>
      </c>
    </row>
    <row r="239" s="2" customFormat="1" ht="16.5" customHeight="1">
      <c r="A239" s="34"/>
      <c r="B239" s="35"/>
      <c r="C239" s="211" t="s">
        <v>386</v>
      </c>
      <c r="D239" s="211" t="s">
        <v>192</v>
      </c>
      <c r="E239" s="212" t="s">
        <v>826</v>
      </c>
      <c r="F239" s="213" t="s">
        <v>827</v>
      </c>
      <c r="G239" s="214" t="s">
        <v>195</v>
      </c>
      <c r="H239" s="215">
        <v>120</v>
      </c>
      <c r="I239" s="216"/>
      <c r="J239" s="217">
        <f>ROUND(I239*H239,2)</f>
        <v>0</v>
      </c>
      <c r="K239" s="218"/>
      <c r="L239" s="40"/>
      <c r="M239" s="219" t="s">
        <v>1</v>
      </c>
      <c r="N239" s="220" t="s">
        <v>41</v>
      </c>
      <c r="O239" s="87"/>
      <c r="P239" s="221">
        <f>O239*H239</f>
        <v>0</v>
      </c>
      <c r="Q239" s="221">
        <v>0</v>
      </c>
      <c r="R239" s="221">
        <f>Q239*H239</f>
        <v>0</v>
      </c>
      <c r="S239" s="221">
        <v>0</v>
      </c>
      <c r="T239" s="222">
        <f>S239*H239</f>
        <v>0</v>
      </c>
      <c r="U239" s="34"/>
      <c r="V239" s="34"/>
      <c r="W239" s="34"/>
      <c r="X239" s="34"/>
      <c r="Y239" s="34"/>
      <c r="Z239" s="34"/>
      <c r="AA239" s="34"/>
      <c r="AB239" s="34"/>
      <c r="AC239" s="34"/>
      <c r="AD239" s="34"/>
      <c r="AE239" s="34"/>
      <c r="AR239" s="223" t="s">
        <v>196</v>
      </c>
      <c r="AT239" s="223" t="s">
        <v>192</v>
      </c>
      <c r="AU239" s="223" t="s">
        <v>76</v>
      </c>
      <c r="AY239" s="13" t="s">
        <v>197</v>
      </c>
      <c r="BE239" s="224">
        <f>IF(N239="základní",J239,0)</f>
        <v>0</v>
      </c>
      <c r="BF239" s="224">
        <f>IF(N239="snížená",J239,0)</f>
        <v>0</v>
      </c>
      <c r="BG239" s="224">
        <f>IF(N239="zákl. přenesená",J239,0)</f>
        <v>0</v>
      </c>
      <c r="BH239" s="224">
        <f>IF(N239="sníž. přenesená",J239,0)</f>
        <v>0</v>
      </c>
      <c r="BI239" s="224">
        <f>IF(N239="nulová",J239,0)</f>
        <v>0</v>
      </c>
      <c r="BJ239" s="13" t="s">
        <v>83</v>
      </c>
      <c r="BK239" s="224">
        <f>ROUND(I239*H239,2)</f>
        <v>0</v>
      </c>
      <c r="BL239" s="13" t="s">
        <v>196</v>
      </c>
      <c r="BM239" s="223" t="s">
        <v>828</v>
      </c>
    </row>
    <row r="240" s="2" customFormat="1">
      <c r="A240" s="34"/>
      <c r="B240" s="35"/>
      <c r="C240" s="36"/>
      <c r="D240" s="225" t="s">
        <v>199</v>
      </c>
      <c r="E240" s="36"/>
      <c r="F240" s="226" t="s">
        <v>829</v>
      </c>
      <c r="G240" s="36"/>
      <c r="H240" s="36"/>
      <c r="I240" s="150"/>
      <c r="J240" s="36"/>
      <c r="K240" s="36"/>
      <c r="L240" s="40"/>
      <c r="M240" s="227"/>
      <c r="N240" s="228"/>
      <c r="O240" s="87"/>
      <c r="P240" s="87"/>
      <c r="Q240" s="87"/>
      <c r="R240" s="87"/>
      <c r="S240" s="87"/>
      <c r="T240" s="88"/>
      <c r="U240" s="34"/>
      <c r="V240" s="34"/>
      <c r="W240" s="34"/>
      <c r="X240" s="34"/>
      <c r="Y240" s="34"/>
      <c r="Z240" s="34"/>
      <c r="AA240" s="34"/>
      <c r="AB240" s="34"/>
      <c r="AC240" s="34"/>
      <c r="AD240" s="34"/>
      <c r="AE240" s="34"/>
      <c r="AT240" s="13" t="s">
        <v>199</v>
      </c>
      <c r="AU240" s="13" t="s">
        <v>76</v>
      </c>
    </row>
    <row r="241" s="2" customFormat="1">
      <c r="A241" s="34"/>
      <c r="B241" s="35"/>
      <c r="C241" s="36"/>
      <c r="D241" s="225" t="s">
        <v>340</v>
      </c>
      <c r="E241" s="36"/>
      <c r="F241" s="229" t="s">
        <v>385</v>
      </c>
      <c r="G241" s="36"/>
      <c r="H241" s="36"/>
      <c r="I241" s="150"/>
      <c r="J241" s="36"/>
      <c r="K241" s="36"/>
      <c r="L241" s="40"/>
      <c r="M241" s="227"/>
      <c r="N241" s="228"/>
      <c r="O241" s="87"/>
      <c r="P241" s="87"/>
      <c r="Q241" s="87"/>
      <c r="R241" s="87"/>
      <c r="S241" s="87"/>
      <c r="T241" s="88"/>
      <c r="U241" s="34"/>
      <c r="V241" s="34"/>
      <c r="W241" s="34"/>
      <c r="X241" s="34"/>
      <c r="Y241" s="34"/>
      <c r="Z241" s="34"/>
      <c r="AA241" s="34"/>
      <c r="AB241" s="34"/>
      <c r="AC241" s="34"/>
      <c r="AD241" s="34"/>
      <c r="AE241" s="34"/>
      <c r="AT241" s="13" t="s">
        <v>340</v>
      </c>
      <c r="AU241" s="13" t="s">
        <v>76</v>
      </c>
    </row>
    <row r="242" s="10" customFormat="1">
      <c r="A242" s="10"/>
      <c r="B242" s="230"/>
      <c r="C242" s="231"/>
      <c r="D242" s="225" t="s">
        <v>203</v>
      </c>
      <c r="E242" s="232" t="s">
        <v>1</v>
      </c>
      <c r="F242" s="233" t="s">
        <v>830</v>
      </c>
      <c r="G242" s="231"/>
      <c r="H242" s="234">
        <v>120</v>
      </c>
      <c r="I242" s="235"/>
      <c r="J242" s="231"/>
      <c r="K242" s="231"/>
      <c r="L242" s="236"/>
      <c r="M242" s="237"/>
      <c r="N242" s="238"/>
      <c r="O242" s="238"/>
      <c r="P242" s="238"/>
      <c r="Q242" s="238"/>
      <c r="R242" s="238"/>
      <c r="S242" s="238"/>
      <c r="T242" s="239"/>
      <c r="U242" s="10"/>
      <c r="V242" s="10"/>
      <c r="W242" s="10"/>
      <c r="X242" s="10"/>
      <c r="Y242" s="10"/>
      <c r="Z242" s="10"/>
      <c r="AA242" s="10"/>
      <c r="AB242" s="10"/>
      <c r="AC242" s="10"/>
      <c r="AD242" s="10"/>
      <c r="AE242" s="10"/>
      <c r="AT242" s="240" t="s">
        <v>203</v>
      </c>
      <c r="AU242" s="240" t="s">
        <v>76</v>
      </c>
      <c r="AV242" s="10" t="s">
        <v>85</v>
      </c>
      <c r="AW242" s="10" t="s">
        <v>32</v>
      </c>
      <c r="AX242" s="10" t="s">
        <v>83</v>
      </c>
      <c r="AY242" s="240" t="s">
        <v>197</v>
      </c>
    </row>
    <row r="243" s="2" customFormat="1" ht="16.5" customHeight="1">
      <c r="A243" s="34"/>
      <c r="B243" s="35"/>
      <c r="C243" s="211" t="s">
        <v>391</v>
      </c>
      <c r="D243" s="211" t="s">
        <v>192</v>
      </c>
      <c r="E243" s="212" t="s">
        <v>831</v>
      </c>
      <c r="F243" s="213" t="s">
        <v>832</v>
      </c>
      <c r="G243" s="214" t="s">
        <v>195</v>
      </c>
      <c r="H243" s="215">
        <v>120</v>
      </c>
      <c r="I243" s="216"/>
      <c r="J243" s="217">
        <f>ROUND(I243*H243,2)</f>
        <v>0</v>
      </c>
      <c r="K243" s="218"/>
      <c r="L243" s="40"/>
      <c r="M243" s="219" t="s">
        <v>1</v>
      </c>
      <c r="N243" s="220" t="s">
        <v>41</v>
      </c>
      <c r="O243" s="87"/>
      <c r="P243" s="221">
        <f>O243*H243</f>
        <v>0</v>
      </c>
      <c r="Q243" s="221">
        <v>0</v>
      </c>
      <c r="R243" s="221">
        <f>Q243*H243</f>
        <v>0</v>
      </c>
      <c r="S243" s="221">
        <v>0</v>
      </c>
      <c r="T243" s="222">
        <f>S243*H243</f>
        <v>0</v>
      </c>
      <c r="U243" s="34"/>
      <c r="V243" s="34"/>
      <c r="W243" s="34"/>
      <c r="X243" s="34"/>
      <c r="Y243" s="34"/>
      <c r="Z243" s="34"/>
      <c r="AA243" s="34"/>
      <c r="AB243" s="34"/>
      <c r="AC243" s="34"/>
      <c r="AD243" s="34"/>
      <c r="AE243" s="34"/>
      <c r="AR243" s="223" t="s">
        <v>196</v>
      </c>
      <c r="AT243" s="223" t="s">
        <v>192</v>
      </c>
      <c r="AU243" s="223" t="s">
        <v>76</v>
      </c>
      <c r="AY243" s="13" t="s">
        <v>197</v>
      </c>
      <c r="BE243" s="224">
        <f>IF(N243="základní",J243,0)</f>
        <v>0</v>
      </c>
      <c r="BF243" s="224">
        <f>IF(N243="snížená",J243,0)</f>
        <v>0</v>
      </c>
      <c r="BG243" s="224">
        <f>IF(N243="zákl. přenesená",J243,0)</f>
        <v>0</v>
      </c>
      <c r="BH243" s="224">
        <f>IF(N243="sníž. přenesená",J243,0)</f>
        <v>0</v>
      </c>
      <c r="BI243" s="224">
        <f>IF(N243="nulová",J243,0)</f>
        <v>0</v>
      </c>
      <c r="BJ243" s="13" t="s">
        <v>83</v>
      </c>
      <c r="BK243" s="224">
        <f>ROUND(I243*H243,2)</f>
        <v>0</v>
      </c>
      <c r="BL243" s="13" t="s">
        <v>196</v>
      </c>
      <c r="BM243" s="223" t="s">
        <v>833</v>
      </c>
    </row>
    <row r="244" s="2" customFormat="1">
      <c r="A244" s="34"/>
      <c r="B244" s="35"/>
      <c r="C244" s="36"/>
      <c r="D244" s="225" t="s">
        <v>199</v>
      </c>
      <c r="E244" s="36"/>
      <c r="F244" s="226" t="s">
        <v>834</v>
      </c>
      <c r="G244" s="36"/>
      <c r="H244" s="36"/>
      <c r="I244" s="150"/>
      <c r="J244" s="36"/>
      <c r="K244" s="36"/>
      <c r="L244" s="40"/>
      <c r="M244" s="227"/>
      <c r="N244" s="228"/>
      <c r="O244" s="87"/>
      <c r="P244" s="87"/>
      <c r="Q244" s="87"/>
      <c r="R244" s="87"/>
      <c r="S244" s="87"/>
      <c r="T244" s="88"/>
      <c r="U244" s="34"/>
      <c r="V244" s="34"/>
      <c r="W244" s="34"/>
      <c r="X244" s="34"/>
      <c r="Y244" s="34"/>
      <c r="Z244" s="34"/>
      <c r="AA244" s="34"/>
      <c r="AB244" s="34"/>
      <c r="AC244" s="34"/>
      <c r="AD244" s="34"/>
      <c r="AE244" s="34"/>
      <c r="AT244" s="13" t="s">
        <v>199</v>
      </c>
      <c r="AU244" s="13" t="s">
        <v>76</v>
      </c>
    </row>
    <row r="245" s="2" customFormat="1">
      <c r="A245" s="34"/>
      <c r="B245" s="35"/>
      <c r="C245" s="36"/>
      <c r="D245" s="225" t="s">
        <v>340</v>
      </c>
      <c r="E245" s="36"/>
      <c r="F245" s="229" t="s">
        <v>385</v>
      </c>
      <c r="G245" s="36"/>
      <c r="H245" s="36"/>
      <c r="I245" s="150"/>
      <c r="J245" s="36"/>
      <c r="K245" s="36"/>
      <c r="L245" s="40"/>
      <c r="M245" s="227"/>
      <c r="N245" s="228"/>
      <c r="O245" s="87"/>
      <c r="P245" s="87"/>
      <c r="Q245" s="87"/>
      <c r="R245" s="87"/>
      <c r="S245" s="87"/>
      <c r="T245" s="88"/>
      <c r="U245" s="34"/>
      <c r="V245" s="34"/>
      <c r="W245" s="34"/>
      <c r="X245" s="34"/>
      <c r="Y245" s="34"/>
      <c r="Z245" s="34"/>
      <c r="AA245" s="34"/>
      <c r="AB245" s="34"/>
      <c r="AC245" s="34"/>
      <c r="AD245" s="34"/>
      <c r="AE245" s="34"/>
      <c r="AT245" s="13" t="s">
        <v>340</v>
      </c>
      <c r="AU245" s="13" t="s">
        <v>76</v>
      </c>
    </row>
    <row r="246" s="10" customFormat="1">
      <c r="A246" s="10"/>
      <c r="B246" s="230"/>
      <c r="C246" s="231"/>
      <c r="D246" s="225" t="s">
        <v>203</v>
      </c>
      <c r="E246" s="232" t="s">
        <v>1</v>
      </c>
      <c r="F246" s="233" t="s">
        <v>830</v>
      </c>
      <c r="G246" s="231"/>
      <c r="H246" s="234">
        <v>120</v>
      </c>
      <c r="I246" s="235"/>
      <c r="J246" s="231"/>
      <c r="K246" s="231"/>
      <c r="L246" s="236"/>
      <c r="M246" s="237"/>
      <c r="N246" s="238"/>
      <c r="O246" s="238"/>
      <c r="P246" s="238"/>
      <c r="Q246" s="238"/>
      <c r="R246" s="238"/>
      <c r="S246" s="238"/>
      <c r="T246" s="239"/>
      <c r="U246" s="10"/>
      <c r="V246" s="10"/>
      <c r="W246" s="10"/>
      <c r="X246" s="10"/>
      <c r="Y246" s="10"/>
      <c r="Z246" s="10"/>
      <c r="AA246" s="10"/>
      <c r="AB246" s="10"/>
      <c r="AC246" s="10"/>
      <c r="AD246" s="10"/>
      <c r="AE246" s="10"/>
      <c r="AT246" s="240" t="s">
        <v>203</v>
      </c>
      <c r="AU246" s="240" t="s">
        <v>76</v>
      </c>
      <c r="AV246" s="10" t="s">
        <v>85</v>
      </c>
      <c r="AW246" s="10" t="s">
        <v>32</v>
      </c>
      <c r="AX246" s="10" t="s">
        <v>83</v>
      </c>
      <c r="AY246" s="240" t="s">
        <v>197</v>
      </c>
    </row>
    <row r="247" s="2" customFormat="1" ht="16.5" customHeight="1">
      <c r="A247" s="34"/>
      <c r="B247" s="35"/>
      <c r="C247" s="211" t="s">
        <v>396</v>
      </c>
      <c r="D247" s="211" t="s">
        <v>192</v>
      </c>
      <c r="E247" s="212" t="s">
        <v>427</v>
      </c>
      <c r="F247" s="213" t="s">
        <v>428</v>
      </c>
      <c r="G247" s="214" t="s">
        <v>429</v>
      </c>
      <c r="H247" s="215">
        <v>0.059999999999999998</v>
      </c>
      <c r="I247" s="216"/>
      <c r="J247" s="217">
        <f>ROUND(I247*H247,2)</f>
        <v>0</v>
      </c>
      <c r="K247" s="218"/>
      <c r="L247" s="40"/>
      <c r="M247" s="219" t="s">
        <v>1</v>
      </c>
      <c r="N247" s="220" t="s">
        <v>41</v>
      </c>
      <c r="O247" s="87"/>
      <c r="P247" s="221">
        <f>O247*H247</f>
        <v>0</v>
      </c>
      <c r="Q247" s="221">
        <v>0</v>
      </c>
      <c r="R247" s="221">
        <f>Q247*H247</f>
        <v>0</v>
      </c>
      <c r="S247" s="221">
        <v>0</v>
      </c>
      <c r="T247" s="222">
        <f>S247*H247</f>
        <v>0</v>
      </c>
      <c r="U247" s="34"/>
      <c r="V247" s="34"/>
      <c r="W247" s="34"/>
      <c r="X247" s="34"/>
      <c r="Y247" s="34"/>
      <c r="Z247" s="34"/>
      <c r="AA247" s="34"/>
      <c r="AB247" s="34"/>
      <c r="AC247" s="34"/>
      <c r="AD247" s="34"/>
      <c r="AE247" s="34"/>
      <c r="AR247" s="223" t="s">
        <v>196</v>
      </c>
      <c r="AT247" s="223" t="s">
        <v>192</v>
      </c>
      <c r="AU247" s="223" t="s">
        <v>76</v>
      </c>
      <c r="AY247" s="13" t="s">
        <v>197</v>
      </c>
      <c r="BE247" s="224">
        <f>IF(N247="základní",J247,0)</f>
        <v>0</v>
      </c>
      <c r="BF247" s="224">
        <f>IF(N247="snížená",J247,0)</f>
        <v>0</v>
      </c>
      <c r="BG247" s="224">
        <f>IF(N247="zákl. přenesená",J247,0)</f>
        <v>0</v>
      </c>
      <c r="BH247" s="224">
        <f>IF(N247="sníž. přenesená",J247,0)</f>
        <v>0</v>
      </c>
      <c r="BI247" s="224">
        <f>IF(N247="nulová",J247,0)</f>
        <v>0</v>
      </c>
      <c r="BJ247" s="13" t="s">
        <v>83</v>
      </c>
      <c r="BK247" s="224">
        <f>ROUND(I247*H247,2)</f>
        <v>0</v>
      </c>
      <c r="BL247" s="13" t="s">
        <v>196</v>
      </c>
      <c r="BM247" s="223" t="s">
        <v>835</v>
      </c>
    </row>
    <row r="248" s="2" customFormat="1">
      <c r="A248" s="34"/>
      <c r="B248" s="35"/>
      <c r="C248" s="36"/>
      <c r="D248" s="225" t="s">
        <v>199</v>
      </c>
      <c r="E248" s="36"/>
      <c r="F248" s="226" t="s">
        <v>431</v>
      </c>
      <c r="G248" s="36"/>
      <c r="H248" s="36"/>
      <c r="I248" s="150"/>
      <c r="J248" s="36"/>
      <c r="K248" s="36"/>
      <c r="L248" s="40"/>
      <c r="M248" s="227"/>
      <c r="N248" s="228"/>
      <c r="O248" s="87"/>
      <c r="P248" s="87"/>
      <c r="Q248" s="87"/>
      <c r="R248" s="87"/>
      <c r="S248" s="87"/>
      <c r="T248" s="88"/>
      <c r="U248" s="34"/>
      <c r="V248" s="34"/>
      <c r="W248" s="34"/>
      <c r="X248" s="34"/>
      <c r="Y248" s="34"/>
      <c r="Z248" s="34"/>
      <c r="AA248" s="34"/>
      <c r="AB248" s="34"/>
      <c r="AC248" s="34"/>
      <c r="AD248" s="34"/>
      <c r="AE248" s="34"/>
      <c r="AT248" s="13" t="s">
        <v>199</v>
      </c>
      <c r="AU248" s="13" t="s">
        <v>76</v>
      </c>
    </row>
    <row r="249" s="2" customFormat="1">
      <c r="A249" s="34"/>
      <c r="B249" s="35"/>
      <c r="C249" s="36"/>
      <c r="D249" s="225" t="s">
        <v>340</v>
      </c>
      <c r="E249" s="36"/>
      <c r="F249" s="229" t="s">
        <v>432</v>
      </c>
      <c r="G249" s="36"/>
      <c r="H249" s="36"/>
      <c r="I249" s="150"/>
      <c r="J249" s="36"/>
      <c r="K249" s="36"/>
      <c r="L249" s="40"/>
      <c r="M249" s="227"/>
      <c r="N249" s="228"/>
      <c r="O249" s="87"/>
      <c r="P249" s="87"/>
      <c r="Q249" s="87"/>
      <c r="R249" s="87"/>
      <c r="S249" s="87"/>
      <c r="T249" s="88"/>
      <c r="U249" s="34"/>
      <c r="V249" s="34"/>
      <c r="W249" s="34"/>
      <c r="X249" s="34"/>
      <c r="Y249" s="34"/>
      <c r="Z249" s="34"/>
      <c r="AA249" s="34"/>
      <c r="AB249" s="34"/>
      <c r="AC249" s="34"/>
      <c r="AD249" s="34"/>
      <c r="AE249" s="34"/>
      <c r="AT249" s="13" t="s">
        <v>340</v>
      </c>
      <c r="AU249" s="13" t="s">
        <v>76</v>
      </c>
    </row>
    <row r="250" s="2" customFormat="1" ht="16.5" customHeight="1">
      <c r="A250" s="34"/>
      <c r="B250" s="35"/>
      <c r="C250" s="211" t="s">
        <v>401</v>
      </c>
      <c r="D250" s="211" t="s">
        <v>192</v>
      </c>
      <c r="E250" s="212" t="s">
        <v>422</v>
      </c>
      <c r="F250" s="213" t="s">
        <v>423</v>
      </c>
      <c r="G250" s="214" t="s">
        <v>195</v>
      </c>
      <c r="H250" s="215">
        <v>38</v>
      </c>
      <c r="I250" s="216"/>
      <c r="J250" s="217">
        <f>ROUND(I250*H250,2)</f>
        <v>0</v>
      </c>
      <c r="K250" s="218"/>
      <c r="L250" s="40"/>
      <c r="M250" s="219" t="s">
        <v>1</v>
      </c>
      <c r="N250" s="220" t="s">
        <v>41</v>
      </c>
      <c r="O250" s="87"/>
      <c r="P250" s="221">
        <f>O250*H250</f>
        <v>0</v>
      </c>
      <c r="Q250" s="221">
        <v>0</v>
      </c>
      <c r="R250" s="221">
        <f>Q250*H250</f>
        <v>0</v>
      </c>
      <c r="S250" s="221">
        <v>0</v>
      </c>
      <c r="T250" s="222">
        <f>S250*H250</f>
        <v>0</v>
      </c>
      <c r="U250" s="34"/>
      <c r="V250" s="34"/>
      <c r="W250" s="34"/>
      <c r="X250" s="34"/>
      <c r="Y250" s="34"/>
      <c r="Z250" s="34"/>
      <c r="AA250" s="34"/>
      <c r="AB250" s="34"/>
      <c r="AC250" s="34"/>
      <c r="AD250" s="34"/>
      <c r="AE250" s="34"/>
      <c r="AR250" s="223" t="s">
        <v>196</v>
      </c>
      <c r="AT250" s="223" t="s">
        <v>192</v>
      </c>
      <c r="AU250" s="223" t="s">
        <v>76</v>
      </c>
      <c r="AY250" s="13" t="s">
        <v>197</v>
      </c>
      <c r="BE250" s="224">
        <f>IF(N250="základní",J250,0)</f>
        <v>0</v>
      </c>
      <c r="BF250" s="224">
        <f>IF(N250="snížená",J250,0)</f>
        <v>0</v>
      </c>
      <c r="BG250" s="224">
        <f>IF(N250="zákl. přenesená",J250,0)</f>
        <v>0</v>
      </c>
      <c r="BH250" s="224">
        <f>IF(N250="sníž. přenesená",J250,0)</f>
        <v>0</v>
      </c>
      <c r="BI250" s="224">
        <f>IF(N250="nulová",J250,0)</f>
        <v>0</v>
      </c>
      <c r="BJ250" s="13" t="s">
        <v>83</v>
      </c>
      <c r="BK250" s="224">
        <f>ROUND(I250*H250,2)</f>
        <v>0</v>
      </c>
      <c r="BL250" s="13" t="s">
        <v>196</v>
      </c>
      <c r="BM250" s="223" t="s">
        <v>836</v>
      </c>
    </row>
    <row r="251" s="2" customFormat="1">
      <c r="A251" s="34"/>
      <c r="B251" s="35"/>
      <c r="C251" s="36"/>
      <c r="D251" s="225" t="s">
        <v>199</v>
      </c>
      <c r="E251" s="36"/>
      <c r="F251" s="226" t="s">
        <v>425</v>
      </c>
      <c r="G251" s="36"/>
      <c r="H251" s="36"/>
      <c r="I251" s="150"/>
      <c r="J251" s="36"/>
      <c r="K251" s="36"/>
      <c r="L251" s="40"/>
      <c r="M251" s="227"/>
      <c r="N251" s="228"/>
      <c r="O251" s="87"/>
      <c r="P251" s="87"/>
      <c r="Q251" s="87"/>
      <c r="R251" s="87"/>
      <c r="S251" s="87"/>
      <c r="T251" s="88"/>
      <c r="U251" s="34"/>
      <c r="V251" s="34"/>
      <c r="W251" s="34"/>
      <c r="X251" s="34"/>
      <c r="Y251" s="34"/>
      <c r="Z251" s="34"/>
      <c r="AA251" s="34"/>
      <c r="AB251" s="34"/>
      <c r="AC251" s="34"/>
      <c r="AD251" s="34"/>
      <c r="AE251" s="34"/>
      <c r="AT251" s="13" t="s">
        <v>199</v>
      </c>
      <c r="AU251" s="13" t="s">
        <v>76</v>
      </c>
    </row>
    <row r="252" s="2" customFormat="1">
      <c r="A252" s="34"/>
      <c r="B252" s="35"/>
      <c r="C252" s="36"/>
      <c r="D252" s="225" t="s">
        <v>340</v>
      </c>
      <c r="E252" s="36"/>
      <c r="F252" s="229" t="s">
        <v>432</v>
      </c>
      <c r="G252" s="36"/>
      <c r="H252" s="36"/>
      <c r="I252" s="150"/>
      <c r="J252" s="36"/>
      <c r="K252" s="36"/>
      <c r="L252" s="40"/>
      <c r="M252" s="227"/>
      <c r="N252" s="228"/>
      <c r="O252" s="87"/>
      <c r="P252" s="87"/>
      <c r="Q252" s="87"/>
      <c r="R252" s="87"/>
      <c r="S252" s="87"/>
      <c r="T252" s="88"/>
      <c r="U252" s="34"/>
      <c r="V252" s="34"/>
      <c r="W252" s="34"/>
      <c r="X252" s="34"/>
      <c r="Y252" s="34"/>
      <c r="Z252" s="34"/>
      <c r="AA252" s="34"/>
      <c r="AB252" s="34"/>
      <c r="AC252" s="34"/>
      <c r="AD252" s="34"/>
      <c r="AE252" s="34"/>
      <c r="AT252" s="13" t="s">
        <v>340</v>
      </c>
      <c r="AU252" s="13" t="s">
        <v>76</v>
      </c>
    </row>
    <row r="253" s="2" customFormat="1" ht="16.5" customHeight="1">
      <c r="A253" s="34"/>
      <c r="B253" s="35"/>
      <c r="C253" s="211" t="s">
        <v>406</v>
      </c>
      <c r="D253" s="211" t="s">
        <v>192</v>
      </c>
      <c r="E253" s="212" t="s">
        <v>447</v>
      </c>
      <c r="F253" s="213" t="s">
        <v>448</v>
      </c>
      <c r="G253" s="214" t="s">
        <v>443</v>
      </c>
      <c r="H253" s="215">
        <v>9</v>
      </c>
      <c r="I253" s="216"/>
      <c r="J253" s="217">
        <f>ROUND(I253*H253,2)</f>
        <v>0</v>
      </c>
      <c r="K253" s="218"/>
      <c r="L253" s="40"/>
      <c r="M253" s="219" t="s">
        <v>1</v>
      </c>
      <c r="N253" s="220" t="s">
        <v>41</v>
      </c>
      <c r="O253" s="87"/>
      <c r="P253" s="221">
        <f>O253*H253</f>
        <v>0</v>
      </c>
      <c r="Q253" s="221">
        <v>0</v>
      </c>
      <c r="R253" s="221">
        <f>Q253*H253</f>
        <v>0</v>
      </c>
      <c r="S253" s="221">
        <v>0</v>
      </c>
      <c r="T253" s="222">
        <f>S253*H253</f>
        <v>0</v>
      </c>
      <c r="U253" s="34"/>
      <c r="V253" s="34"/>
      <c r="W253" s="34"/>
      <c r="X253" s="34"/>
      <c r="Y253" s="34"/>
      <c r="Z253" s="34"/>
      <c r="AA253" s="34"/>
      <c r="AB253" s="34"/>
      <c r="AC253" s="34"/>
      <c r="AD253" s="34"/>
      <c r="AE253" s="34"/>
      <c r="AR253" s="223" t="s">
        <v>196</v>
      </c>
      <c r="AT253" s="223" t="s">
        <v>192</v>
      </c>
      <c r="AU253" s="223" t="s">
        <v>76</v>
      </c>
      <c r="AY253" s="13" t="s">
        <v>197</v>
      </c>
      <c r="BE253" s="224">
        <f>IF(N253="základní",J253,0)</f>
        <v>0</v>
      </c>
      <c r="BF253" s="224">
        <f>IF(N253="snížená",J253,0)</f>
        <v>0</v>
      </c>
      <c r="BG253" s="224">
        <f>IF(N253="zákl. přenesená",J253,0)</f>
        <v>0</v>
      </c>
      <c r="BH253" s="224">
        <f>IF(N253="sníž. přenesená",J253,0)</f>
        <v>0</v>
      </c>
      <c r="BI253" s="224">
        <f>IF(N253="nulová",J253,0)</f>
        <v>0</v>
      </c>
      <c r="BJ253" s="13" t="s">
        <v>83</v>
      </c>
      <c r="BK253" s="224">
        <f>ROUND(I253*H253,2)</f>
        <v>0</v>
      </c>
      <c r="BL253" s="13" t="s">
        <v>196</v>
      </c>
      <c r="BM253" s="223" t="s">
        <v>837</v>
      </c>
    </row>
    <row r="254" s="2" customFormat="1">
      <c r="A254" s="34"/>
      <c r="B254" s="35"/>
      <c r="C254" s="36"/>
      <c r="D254" s="225" t="s">
        <v>199</v>
      </c>
      <c r="E254" s="36"/>
      <c r="F254" s="226" t="s">
        <v>450</v>
      </c>
      <c r="G254" s="36"/>
      <c r="H254" s="36"/>
      <c r="I254" s="150"/>
      <c r="J254" s="36"/>
      <c r="K254" s="36"/>
      <c r="L254" s="40"/>
      <c r="M254" s="227"/>
      <c r="N254" s="228"/>
      <c r="O254" s="87"/>
      <c r="P254" s="87"/>
      <c r="Q254" s="87"/>
      <c r="R254" s="87"/>
      <c r="S254" s="87"/>
      <c r="T254" s="88"/>
      <c r="U254" s="34"/>
      <c r="V254" s="34"/>
      <c r="W254" s="34"/>
      <c r="X254" s="34"/>
      <c r="Y254" s="34"/>
      <c r="Z254" s="34"/>
      <c r="AA254" s="34"/>
      <c r="AB254" s="34"/>
      <c r="AC254" s="34"/>
      <c r="AD254" s="34"/>
      <c r="AE254" s="34"/>
      <c r="AT254" s="13" t="s">
        <v>199</v>
      </c>
      <c r="AU254" s="13" t="s">
        <v>76</v>
      </c>
    </row>
    <row r="255" s="2" customFormat="1">
      <c r="A255" s="34"/>
      <c r="B255" s="35"/>
      <c r="C255" s="36"/>
      <c r="D255" s="225" t="s">
        <v>340</v>
      </c>
      <c r="E255" s="36"/>
      <c r="F255" s="229" t="s">
        <v>451</v>
      </c>
      <c r="G255" s="36"/>
      <c r="H255" s="36"/>
      <c r="I255" s="150"/>
      <c r="J255" s="36"/>
      <c r="K255" s="36"/>
      <c r="L255" s="40"/>
      <c r="M255" s="227"/>
      <c r="N255" s="228"/>
      <c r="O255" s="87"/>
      <c r="P255" s="87"/>
      <c r="Q255" s="87"/>
      <c r="R255" s="87"/>
      <c r="S255" s="87"/>
      <c r="T255" s="88"/>
      <c r="U255" s="34"/>
      <c r="V255" s="34"/>
      <c r="W255" s="34"/>
      <c r="X255" s="34"/>
      <c r="Y255" s="34"/>
      <c r="Z255" s="34"/>
      <c r="AA255" s="34"/>
      <c r="AB255" s="34"/>
      <c r="AC255" s="34"/>
      <c r="AD255" s="34"/>
      <c r="AE255" s="34"/>
      <c r="AT255" s="13" t="s">
        <v>340</v>
      </c>
      <c r="AU255" s="13" t="s">
        <v>76</v>
      </c>
    </row>
    <row r="256" s="10" customFormat="1">
      <c r="A256" s="10"/>
      <c r="B256" s="230"/>
      <c r="C256" s="231"/>
      <c r="D256" s="225" t="s">
        <v>203</v>
      </c>
      <c r="E256" s="232" t="s">
        <v>1</v>
      </c>
      <c r="F256" s="233" t="s">
        <v>838</v>
      </c>
      <c r="G256" s="231"/>
      <c r="H256" s="234">
        <v>9</v>
      </c>
      <c r="I256" s="235"/>
      <c r="J256" s="231"/>
      <c r="K256" s="231"/>
      <c r="L256" s="236"/>
      <c r="M256" s="237"/>
      <c r="N256" s="238"/>
      <c r="O256" s="238"/>
      <c r="P256" s="238"/>
      <c r="Q256" s="238"/>
      <c r="R256" s="238"/>
      <c r="S256" s="238"/>
      <c r="T256" s="239"/>
      <c r="U256" s="10"/>
      <c r="V256" s="10"/>
      <c r="W256" s="10"/>
      <c r="X256" s="10"/>
      <c r="Y256" s="10"/>
      <c r="Z256" s="10"/>
      <c r="AA256" s="10"/>
      <c r="AB256" s="10"/>
      <c r="AC256" s="10"/>
      <c r="AD256" s="10"/>
      <c r="AE256" s="10"/>
      <c r="AT256" s="240" t="s">
        <v>203</v>
      </c>
      <c r="AU256" s="240" t="s">
        <v>76</v>
      </c>
      <c r="AV256" s="10" t="s">
        <v>85</v>
      </c>
      <c r="AW256" s="10" t="s">
        <v>32</v>
      </c>
      <c r="AX256" s="10" t="s">
        <v>83</v>
      </c>
      <c r="AY256" s="240" t="s">
        <v>197</v>
      </c>
    </row>
    <row r="257" s="2" customFormat="1" ht="16.5" customHeight="1">
      <c r="A257" s="34"/>
      <c r="B257" s="35"/>
      <c r="C257" s="211" t="s">
        <v>411</v>
      </c>
      <c r="D257" s="211" t="s">
        <v>192</v>
      </c>
      <c r="E257" s="212" t="s">
        <v>441</v>
      </c>
      <c r="F257" s="213" t="s">
        <v>442</v>
      </c>
      <c r="G257" s="214" t="s">
        <v>443</v>
      </c>
      <c r="H257" s="215">
        <v>4.5</v>
      </c>
      <c r="I257" s="216"/>
      <c r="J257" s="217">
        <f>ROUND(I257*H257,2)</f>
        <v>0</v>
      </c>
      <c r="K257" s="218"/>
      <c r="L257" s="40"/>
      <c r="M257" s="219" t="s">
        <v>1</v>
      </c>
      <c r="N257" s="220" t="s">
        <v>41</v>
      </c>
      <c r="O257" s="87"/>
      <c r="P257" s="221">
        <f>O257*H257</f>
        <v>0</v>
      </c>
      <c r="Q257" s="221">
        <v>0</v>
      </c>
      <c r="R257" s="221">
        <f>Q257*H257</f>
        <v>0</v>
      </c>
      <c r="S257" s="221">
        <v>0</v>
      </c>
      <c r="T257" s="222">
        <f>S257*H257</f>
        <v>0</v>
      </c>
      <c r="U257" s="34"/>
      <c r="V257" s="34"/>
      <c r="W257" s="34"/>
      <c r="X257" s="34"/>
      <c r="Y257" s="34"/>
      <c r="Z257" s="34"/>
      <c r="AA257" s="34"/>
      <c r="AB257" s="34"/>
      <c r="AC257" s="34"/>
      <c r="AD257" s="34"/>
      <c r="AE257" s="34"/>
      <c r="AR257" s="223" t="s">
        <v>196</v>
      </c>
      <c r="AT257" s="223" t="s">
        <v>192</v>
      </c>
      <c r="AU257" s="223" t="s">
        <v>76</v>
      </c>
      <c r="AY257" s="13" t="s">
        <v>197</v>
      </c>
      <c r="BE257" s="224">
        <f>IF(N257="základní",J257,0)</f>
        <v>0</v>
      </c>
      <c r="BF257" s="224">
        <f>IF(N257="snížená",J257,0)</f>
        <v>0</v>
      </c>
      <c r="BG257" s="224">
        <f>IF(N257="zákl. přenesená",J257,0)</f>
        <v>0</v>
      </c>
      <c r="BH257" s="224">
        <f>IF(N257="sníž. přenesená",J257,0)</f>
        <v>0</v>
      </c>
      <c r="BI257" s="224">
        <f>IF(N257="nulová",J257,0)</f>
        <v>0</v>
      </c>
      <c r="BJ257" s="13" t="s">
        <v>83</v>
      </c>
      <c r="BK257" s="224">
        <f>ROUND(I257*H257,2)</f>
        <v>0</v>
      </c>
      <c r="BL257" s="13" t="s">
        <v>196</v>
      </c>
      <c r="BM257" s="223" t="s">
        <v>839</v>
      </c>
    </row>
    <row r="258" s="2" customFormat="1">
      <c r="A258" s="34"/>
      <c r="B258" s="35"/>
      <c r="C258" s="36"/>
      <c r="D258" s="225" t="s">
        <v>199</v>
      </c>
      <c r="E258" s="36"/>
      <c r="F258" s="226" t="s">
        <v>445</v>
      </c>
      <c r="G258" s="36"/>
      <c r="H258" s="36"/>
      <c r="I258" s="150"/>
      <c r="J258" s="36"/>
      <c r="K258" s="36"/>
      <c r="L258" s="40"/>
      <c r="M258" s="227"/>
      <c r="N258" s="228"/>
      <c r="O258" s="87"/>
      <c r="P258" s="87"/>
      <c r="Q258" s="87"/>
      <c r="R258" s="87"/>
      <c r="S258" s="87"/>
      <c r="T258" s="88"/>
      <c r="U258" s="34"/>
      <c r="V258" s="34"/>
      <c r="W258" s="34"/>
      <c r="X258" s="34"/>
      <c r="Y258" s="34"/>
      <c r="Z258" s="34"/>
      <c r="AA258" s="34"/>
      <c r="AB258" s="34"/>
      <c r="AC258" s="34"/>
      <c r="AD258" s="34"/>
      <c r="AE258" s="34"/>
      <c r="AT258" s="13" t="s">
        <v>199</v>
      </c>
      <c r="AU258" s="13" t="s">
        <v>76</v>
      </c>
    </row>
    <row r="259" s="2" customFormat="1">
      <c r="A259" s="34"/>
      <c r="B259" s="35"/>
      <c r="C259" s="36"/>
      <c r="D259" s="225" t="s">
        <v>340</v>
      </c>
      <c r="E259" s="36"/>
      <c r="F259" s="229" t="s">
        <v>451</v>
      </c>
      <c r="G259" s="36"/>
      <c r="H259" s="36"/>
      <c r="I259" s="150"/>
      <c r="J259" s="36"/>
      <c r="K259" s="36"/>
      <c r="L259" s="40"/>
      <c r="M259" s="227"/>
      <c r="N259" s="228"/>
      <c r="O259" s="87"/>
      <c r="P259" s="87"/>
      <c r="Q259" s="87"/>
      <c r="R259" s="87"/>
      <c r="S259" s="87"/>
      <c r="T259" s="88"/>
      <c r="U259" s="34"/>
      <c r="V259" s="34"/>
      <c r="W259" s="34"/>
      <c r="X259" s="34"/>
      <c r="Y259" s="34"/>
      <c r="Z259" s="34"/>
      <c r="AA259" s="34"/>
      <c r="AB259" s="34"/>
      <c r="AC259" s="34"/>
      <c r="AD259" s="34"/>
      <c r="AE259" s="34"/>
      <c r="AT259" s="13" t="s">
        <v>340</v>
      </c>
      <c r="AU259" s="13" t="s">
        <v>76</v>
      </c>
    </row>
    <row r="260" s="2" customFormat="1" ht="16.5" customHeight="1">
      <c r="A260" s="34"/>
      <c r="B260" s="35"/>
      <c r="C260" s="252" t="s">
        <v>416</v>
      </c>
      <c r="D260" s="252" t="s">
        <v>237</v>
      </c>
      <c r="E260" s="253" t="s">
        <v>454</v>
      </c>
      <c r="F260" s="254" t="s">
        <v>455</v>
      </c>
      <c r="G260" s="255" t="s">
        <v>307</v>
      </c>
      <c r="H260" s="256">
        <v>16.754000000000001</v>
      </c>
      <c r="I260" s="257"/>
      <c r="J260" s="258">
        <f>ROUND(I260*H260,2)</f>
        <v>0</v>
      </c>
      <c r="K260" s="259"/>
      <c r="L260" s="260"/>
      <c r="M260" s="261" t="s">
        <v>1</v>
      </c>
      <c r="N260" s="262" t="s">
        <v>41</v>
      </c>
      <c r="O260" s="87"/>
      <c r="P260" s="221">
        <f>O260*H260</f>
        <v>0</v>
      </c>
      <c r="Q260" s="221">
        <v>1</v>
      </c>
      <c r="R260" s="221">
        <f>Q260*H260</f>
        <v>16.754000000000001</v>
      </c>
      <c r="S260" s="221">
        <v>0</v>
      </c>
      <c r="T260" s="222">
        <f>S260*H260</f>
        <v>0</v>
      </c>
      <c r="U260" s="34"/>
      <c r="V260" s="34"/>
      <c r="W260" s="34"/>
      <c r="X260" s="34"/>
      <c r="Y260" s="34"/>
      <c r="Z260" s="34"/>
      <c r="AA260" s="34"/>
      <c r="AB260" s="34"/>
      <c r="AC260" s="34"/>
      <c r="AD260" s="34"/>
      <c r="AE260" s="34"/>
      <c r="AR260" s="223" t="s">
        <v>243</v>
      </c>
      <c r="AT260" s="223" t="s">
        <v>237</v>
      </c>
      <c r="AU260" s="223" t="s">
        <v>76</v>
      </c>
      <c r="AY260" s="13" t="s">
        <v>197</v>
      </c>
      <c r="BE260" s="224">
        <f>IF(N260="základní",J260,0)</f>
        <v>0</v>
      </c>
      <c r="BF260" s="224">
        <f>IF(N260="snížená",J260,0)</f>
        <v>0</v>
      </c>
      <c r="BG260" s="224">
        <f>IF(N260="zákl. přenesená",J260,0)</f>
        <v>0</v>
      </c>
      <c r="BH260" s="224">
        <f>IF(N260="sníž. přenesená",J260,0)</f>
        <v>0</v>
      </c>
      <c r="BI260" s="224">
        <f>IF(N260="nulová",J260,0)</f>
        <v>0</v>
      </c>
      <c r="BJ260" s="13" t="s">
        <v>83</v>
      </c>
      <c r="BK260" s="224">
        <f>ROUND(I260*H260,2)</f>
        <v>0</v>
      </c>
      <c r="BL260" s="13" t="s">
        <v>196</v>
      </c>
      <c r="BM260" s="223" t="s">
        <v>840</v>
      </c>
    </row>
    <row r="261" s="2" customFormat="1">
      <c r="A261" s="34"/>
      <c r="B261" s="35"/>
      <c r="C261" s="36"/>
      <c r="D261" s="225" t="s">
        <v>199</v>
      </c>
      <c r="E261" s="36"/>
      <c r="F261" s="226" t="s">
        <v>455</v>
      </c>
      <c r="G261" s="36"/>
      <c r="H261" s="36"/>
      <c r="I261" s="150"/>
      <c r="J261" s="36"/>
      <c r="K261" s="36"/>
      <c r="L261" s="40"/>
      <c r="M261" s="227"/>
      <c r="N261" s="228"/>
      <c r="O261" s="87"/>
      <c r="P261" s="87"/>
      <c r="Q261" s="87"/>
      <c r="R261" s="87"/>
      <c r="S261" s="87"/>
      <c r="T261" s="88"/>
      <c r="U261" s="34"/>
      <c r="V261" s="34"/>
      <c r="W261" s="34"/>
      <c r="X261" s="34"/>
      <c r="Y261" s="34"/>
      <c r="Z261" s="34"/>
      <c r="AA261" s="34"/>
      <c r="AB261" s="34"/>
      <c r="AC261" s="34"/>
      <c r="AD261" s="34"/>
      <c r="AE261" s="34"/>
      <c r="AT261" s="13" t="s">
        <v>199</v>
      </c>
      <c r="AU261" s="13" t="s">
        <v>76</v>
      </c>
    </row>
    <row r="262" s="10" customFormat="1">
      <c r="A262" s="10"/>
      <c r="B262" s="230"/>
      <c r="C262" s="231"/>
      <c r="D262" s="225" t="s">
        <v>203</v>
      </c>
      <c r="E262" s="232" t="s">
        <v>1</v>
      </c>
      <c r="F262" s="233" t="s">
        <v>841</v>
      </c>
      <c r="G262" s="231"/>
      <c r="H262" s="234">
        <v>16.754000000000001</v>
      </c>
      <c r="I262" s="235"/>
      <c r="J262" s="231"/>
      <c r="K262" s="231"/>
      <c r="L262" s="236"/>
      <c r="M262" s="237"/>
      <c r="N262" s="238"/>
      <c r="O262" s="238"/>
      <c r="P262" s="238"/>
      <c r="Q262" s="238"/>
      <c r="R262" s="238"/>
      <c r="S262" s="238"/>
      <c r="T262" s="239"/>
      <c r="U262" s="10"/>
      <c r="V262" s="10"/>
      <c r="W262" s="10"/>
      <c r="X262" s="10"/>
      <c r="Y262" s="10"/>
      <c r="Z262" s="10"/>
      <c r="AA262" s="10"/>
      <c r="AB262" s="10"/>
      <c r="AC262" s="10"/>
      <c r="AD262" s="10"/>
      <c r="AE262" s="10"/>
      <c r="AT262" s="240" t="s">
        <v>203</v>
      </c>
      <c r="AU262" s="240" t="s">
        <v>76</v>
      </c>
      <c r="AV262" s="10" t="s">
        <v>85</v>
      </c>
      <c r="AW262" s="10" t="s">
        <v>32</v>
      </c>
      <c r="AX262" s="10" t="s">
        <v>83</v>
      </c>
      <c r="AY262" s="240" t="s">
        <v>197</v>
      </c>
    </row>
    <row r="263" s="2" customFormat="1" ht="16.5" customHeight="1">
      <c r="A263" s="34"/>
      <c r="B263" s="35"/>
      <c r="C263" s="211" t="s">
        <v>421</v>
      </c>
      <c r="D263" s="211" t="s">
        <v>192</v>
      </c>
      <c r="E263" s="212" t="s">
        <v>392</v>
      </c>
      <c r="F263" s="213" t="s">
        <v>393</v>
      </c>
      <c r="G263" s="214" t="s">
        <v>195</v>
      </c>
      <c r="H263" s="215">
        <v>46</v>
      </c>
      <c r="I263" s="216"/>
      <c r="J263" s="217">
        <f>ROUND(I263*H263,2)</f>
        <v>0</v>
      </c>
      <c r="K263" s="218"/>
      <c r="L263" s="40"/>
      <c r="M263" s="219" t="s">
        <v>1</v>
      </c>
      <c r="N263" s="220" t="s">
        <v>41</v>
      </c>
      <c r="O263" s="87"/>
      <c r="P263" s="221">
        <f>O263*H263</f>
        <v>0</v>
      </c>
      <c r="Q263" s="221">
        <v>0</v>
      </c>
      <c r="R263" s="221">
        <f>Q263*H263</f>
        <v>0</v>
      </c>
      <c r="S263" s="221">
        <v>0</v>
      </c>
      <c r="T263" s="222">
        <f>S263*H263</f>
        <v>0</v>
      </c>
      <c r="U263" s="34"/>
      <c r="V263" s="34"/>
      <c r="W263" s="34"/>
      <c r="X263" s="34"/>
      <c r="Y263" s="34"/>
      <c r="Z263" s="34"/>
      <c r="AA263" s="34"/>
      <c r="AB263" s="34"/>
      <c r="AC263" s="34"/>
      <c r="AD263" s="34"/>
      <c r="AE263" s="34"/>
      <c r="AR263" s="223" t="s">
        <v>196</v>
      </c>
      <c r="AT263" s="223" t="s">
        <v>192</v>
      </c>
      <c r="AU263" s="223" t="s">
        <v>76</v>
      </c>
      <c r="AY263" s="13" t="s">
        <v>197</v>
      </c>
      <c r="BE263" s="224">
        <f>IF(N263="základní",J263,0)</f>
        <v>0</v>
      </c>
      <c r="BF263" s="224">
        <f>IF(N263="snížená",J263,0)</f>
        <v>0</v>
      </c>
      <c r="BG263" s="224">
        <f>IF(N263="zákl. přenesená",J263,0)</f>
        <v>0</v>
      </c>
      <c r="BH263" s="224">
        <f>IF(N263="sníž. přenesená",J263,0)</f>
        <v>0</v>
      </c>
      <c r="BI263" s="224">
        <f>IF(N263="nulová",J263,0)</f>
        <v>0</v>
      </c>
      <c r="BJ263" s="13" t="s">
        <v>83</v>
      </c>
      <c r="BK263" s="224">
        <f>ROUND(I263*H263,2)</f>
        <v>0</v>
      </c>
      <c r="BL263" s="13" t="s">
        <v>196</v>
      </c>
      <c r="BM263" s="223" t="s">
        <v>842</v>
      </c>
    </row>
    <row r="264" s="2" customFormat="1">
      <c r="A264" s="34"/>
      <c r="B264" s="35"/>
      <c r="C264" s="36"/>
      <c r="D264" s="225" t="s">
        <v>199</v>
      </c>
      <c r="E264" s="36"/>
      <c r="F264" s="226" t="s">
        <v>395</v>
      </c>
      <c r="G264" s="36"/>
      <c r="H264" s="36"/>
      <c r="I264" s="150"/>
      <c r="J264" s="36"/>
      <c r="K264" s="36"/>
      <c r="L264" s="40"/>
      <c r="M264" s="227"/>
      <c r="N264" s="228"/>
      <c r="O264" s="87"/>
      <c r="P264" s="87"/>
      <c r="Q264" s="87"/>
      <c r="R264" s="87"/>
      <c r="S264" s="87"/>
      <c r="T264" s="88"/>
      <c r="U264" s="34"/>
      <c r="V264" s="34"/>
      <c r="W264" s="34"/>
      <c r="X264" s="34"/>
      <c r="Y264" s="34"/>
      <c r="Z264" s="34"/>
      <c r="AA264" s="34"/>
      <c r="AB264" s="34"/>
      <c r="AC264" s="34"/>
      <c r="AD264" s="34"/>
      <c r="AE264" s="34"/>
      <c r="AT264" s="13" t="s">
        <v>199</v>
      </c>
      <c r="AU264" s="13" t="s">
        <v>76</v>
      </c>
    </row>
    <row r="265" s="2" customFormat="1">
      <c r="A265" s="34"/>
      <c r="B265" s="35"/>
      <c r="C265" s="36"/>
      <c r="D265" s="225" t="s">
        <v>340</v>
      </c>
      <c r="E265" s="36"/>
      <c r="F265" s="229" t="s">
        <v>843</v>
      </c>
      <c r="G265" s="36"/>
      <c r="H265" s="36"/>
      <c r="I265" s="150"/>
      <c r="J265" s="36"/>
      <c r="K265" s="36"/>
      <c r="L265" s="40"/>
      <c r="M265" s="227"/>
      <c r="N265" s="228"/>
      <c r="O265" s="87"/>
      <c r="P265" s="87"/>
      <c r="Q265" s="87"/>
      <c r="R265" s="87"/>
      <c r="S265" s="87"/>
      <c r="T265" s="88"/>
      <c r="U265" s="34"/>
      <c r="V265" s="34"/>
      <c r="W265" s="34"/>
      <c r="X265" s="34"/>
      <c r="Y265" s="34"/>
      <c r="Z265" s="34"/>
      <c r="AA265" s="34"/>
      <c r="AB265" s="34"/>
      <c r="AC265" s="34"/>
      <c r="AD265" s="34"/>
      <c r="AE265" s="34"/>
      <c r="AT265" s="13" t="s">
        <v>340</v>
      </c>
      <c r="AU265" s="13" t="s">
        <v>76</v>
      </c>
    </row>
    <row r="266" s="2" customFormat="1" ht="16.5" customHeight="1">
      <c r="A266" s="34"/>
      <c r="B266" s="35"/>
      <c r="C266" s="211" t="s">
        <v>426</v>
      </c>
      <c r="D266" s="211" t="s">
        <v>192</v>
      </c>
      <c r="E266" s="212" t="s">
        <v>402</v>
      </c>
      <c r="F266" s="213" t="s">
        <v>403</v>
      </c>
      <c r="G266" s="214" t="s">
        <v>209</v>
      </c>
      <c r="H266" s="215">
        <v>1</v>
      </c>
      <c r="I266" s="216"/>
      <c r="J266" s="217">
        <f>ROUND(I266*H266,2)</f>
        <v>0</v>
      </c>
      <c r="K266" s="218"/>
      <c r="L266" s="40"/>
      <c r="M266" s="219" t="s">
        <v>1</v>
      </c>
      <c r="N266" s="220" t="s">
        <v>41</v>
      </c>
      <c r="O266" s="87"/>
      <c r="P266" s="221">
        <f>O266*H266</f>
        <v>0</v>
      </c>
      <c r="Q266" s="221">
        <v>0</v>
      </c>
      <c r="R266" s="221">
        <f>Q266*H266</f>
        <v>0</v>
      </c>
      <c r="S266" s="221">
        <v>0</v>
      </c>
      <c r="T266" s="222">
        <f>S266*H266</f>
        <v>0</v>
      </c>
      <c r="U266" s="34"/>
      <c r="V266" s="34"/>
      <c r="W266" s="34"/>
      <c r="X266" s="34"/>
      <c r="Y266" s="34"/>
      <c r="Z266" s="34"/>
      <c r="AA266" s="34"/>
      <c r="AB266" s="34"/>
      <c r="AC266" s="34"/>
      <c r="AD266" s="34"/>
      <c r="AE266" s="34"/>
      <c r="AR266" s="223" t="s">
        <v>196</v>
      </c>
      <c r="AT266" s="223" t="s">
        <v>192</v>
      </c>
      <c r="AU266" s="223" t="s">
        <v>76</v>
      </c>
      <c r="AY266" s="13" t="s">
        <v>197</v>
      </c>
      <c r="BE266" s="224">
        <f>IF(N266="základní",J266,0)</f>
        <v>0</v>
      </c>
      <c r="BF266" s="224">
        <f>IF(N266="snížená",J266,0)</f>
        <v>0</v>
      </c>
      <c r="BG266" s="224">
        <f>IF(N266="zákl. přenesená",J266,0)</f>
        <v>0</v>
      </c>
      <c r="BH266" s="224">
        <f>IF(N266="sníž. přenesená",J266,0)</f>
        <v>0</v>
      </c>
      <c r="BI266" s="224">
        <f>IF(N266="nulová",J266,0)</f>
        <v>0</v>
      </c>
      <c r="BJ266" s="13" t="s">
        <v>83</v>
      </c>
      <c r="BK266" s="224">
        <f>ROUND(I266*H266,2)</f>
        <v>0</v>
      </c>
      <c r="BL266" s="13" t="s">
        <v>196</v>
      </c>
      <c r="BM266" s="223" t="s">
        <v>844</v>
      </c>
    </row>
    <row r="267" s="2" customFormat="1">
      <c r="A267" s="34"/>
      <c r="B267" s="35"/>
      <c r="C267" s="36"/>
      <c r="D267" s="225" t="s">
        <v>199</v>
      </c>
      <c r="E267" s="36"/>
      <c r="F267" s="226" t="s">
        <v>405</v>
      </c>
      <c r="G267" s="36"/>
      <c r="H267" s="36"/>
      <c r="I267" s="150"/>
      <c r="J267" s="36"/>
      <c r="K267" s="36"/>
      <c r="L267" s="40"/>
      <c r="M267" s="227"/>
      <c r="N267" s="228"/>
      <c r="O267" s="87"/>
      <c r="P267" s="87"/>
      <c r="Q267" s="87"/>
      <c r="R267" s="87"/>
      <c r="S267" s="87"/>
      <c r="T267" s="88"/>
      <c r="U267" s="34"/>
      <c r="V267" s="34"/>
      <c r="W267" s="34"/>
      <c r="X267" s="34"/>
      <c r="Y267" s="34"/>
      <c r="Z267" s="34"/>
      <c r="AA267" s="34"/>
      <c r="AB267" s="34"/>
      <c r="AC267" s="34"/>
      <c r="AD267" s="34"/>
      <c r="AE267" s="34"/>
      <c r="AT267" s="13" t="s">
        <v>199</v>
      </c>
      <c r="AU267" s="13" t="s">
        <v>76</v>
      </c>
    </row>
    <row r="268" s="2" customFormat="1">
      <c r="A268" s="34"/>
      <c r="B268" s="35"/>
      <c r="C268" s="36"/>
      <c r="D268" s="225" t="s">
        <v>340</v>
      </c>
      <c r="E268" s="36"/>
      <c r="F268" s="229" t="s">
        <v>845</v>
      </c>
      <c r="G268" s="36"/>
      <c r="H268" s="36"/>
      <c r="I268" s="150"/>
      <c r="J268" s="36"/>
      <c r="K268" s="36"/>
      <c r="L268" s="40"/>
      <c r="M268" s="227"/>
      <c r="N268" s="228"/>
      <c r="O268" s="87"/>
      <c r="P268" s="87"/>
      <c r="Q268" s="87"/>
      <c r="R268" s="87"/>
      <c r="S268" s="87"/>
      <c r="T268" s="88"/>
      <c r="U268" s="34"/>
      <c r="V268" s="34"/>
      <c r="W268" s="34"/>
      <c r="X268" s="34"/>
      <c r="Y268" s="34"/>
      <c r="Z268" s="34"/>
      <c r="AA268" s="34"/>
      <c r="AB268" s="34"/>
      <c r="AC268" s="34"/>
      <c r="AD268" s="34"/>
      <c r="AE268" s="34"/>
      <c r="AT268" s="13" t="s">
        <v>340</v>
      </c>
      <c r="AU268" s="13" t="s">
        <v>76</v>
      </c>
    </row>
    <row r="269" s="2" customFormat="1">
      <c r="A269" s="34"/>
      <c r="B269" s="35"/>
      <c r="C269" s="36"/>
      <c r="D269" s="225" t="s">
        <v>201</v>
      </c>
      <c r="E269" s="36"/>
      <c r="F269" s="229" t="s">
        <v>315</v>
      </c>
      <c r="G269" s="36"/>
      <c r="H269" s="36"/>
      <c r="I269" s="150"/>
      <c r="J269" s="36"/>
      <c r="K269" s="36"/>
      <c r="L269" s="40"/>
      <c r="M269" s="227"/>
      <c r="N269" s="228"/>
      <c r="O269" s="87"/>
      <c r="P269" s="87"/>
      <c r="Q269" s="87"/>
      <c r="R269" s="87"/>
      <c r="S269" s="87"/>
      <c r="T269" s="88"/>
      <c r="U269" s="34"/>
      <c r="V269" s="34"/>
      <c r="W269" s="34"/>
      <c r="X269" s="34"/>
      <c r="Y269" s="34"/>
      <c r="Z269" s="34"/>
      <c r="AA269" s="34"/>
      <c r="AB269" s="34"/>
      <c r="AC269" s="34"/>
      <c r="AD269" s="34"/>
      <c r="AE269" s="34"/>
      <c r="AT269" s="13" t="s">
        <v>201</v>
      </c>
      <c r="AU269" s="13" t="s">
        <v>76</v>
      </c>
    </row>
    <row r="270" s="2" customFormat="1" ht="16.5" customHeight="1">
      <c r="A270" s="34"/>
      <c r="B270" s="35"/>
      <c r="C270" s="211" t="s">
        <v>433</v>
      </c>
      <c r="D270" s="211" t="s">
        <v>192</v>
      </c>
      <c r="E270" s="212" t="s">
        <v>846</v>
      </c>
      <c r="F270" s="213" t="s">
        <v>847</v>
      </c>
      <c r="G270" s="214" t="s">
        <v>345</v>
      </c>
      <c r="H270" s="215">
        <v>4.5899999999999999</v>
      </c>
      <c r="I270" s="216"/>
      <c r="J270" s="217">
        <f>ROUND(I270*H270,2)</f>
        <v>0</v>
      </c>
      <c r="K270" s="218"/>
      <c r="L270" s="40"/>
      <c r="M270" s="219" t="s">
        <v>1</v>
      </c>
      <c r="N270" s="220" t="s">
        <v>41</v>
      </c>
      <c r="O270" s="87"/>
      <c r="P270" s="221">
        <f>O270*H270</f>
        <v>0</v>
      </c>
      <c r="Q270" s="221">
        <v>0</v>
      </c>
      <c r="R270" s="221">
        <f>Q270*H270</f>
        <v>0</v>
      </c>
      <c r="S270" s="221">
        <v>0</v>
      </c>
      <c r="T270" s="222">
        <f>S270*H270</f>
        <v>0</v>
      </c>
      <c r="U270" s="34"/>
      <c r="V270" s="34"/>
      <c r="W270" s="34"/>
      <c r="X270" s="34"/>
      <c r="Y270" s="34"/>
      <c r="Z270" s="34"/>
      <c r="AA270" s="34"/>
      <c r="AB270" s="34"/>
      <c r="AC270" s="34"/>
      <c r="AD270" s="34"/>
      <c r="AE270" s="34"/>
      <c r="AR270" s="223" t="s">
        <v>196</v>
      </c>
      <c r="AT270" s="223" t="s">
        <v>192</v>
      </c>
      <c r="AU270" s="223" t="s">
        <v>76</v>
      </c>
      <c r="AY270" s="13" t="s">
        <v>197</v>
      </c>
      <c r="BE270" s="224">
        <f>IF(N270="základní",J270,0)</f>
        <v>0</v>
      </c>
      <c r="BF270" s="224">
        <f>IF(N270="snížená",J270,0)</f>
        <v>0</v>
      </c>
      <c r="BG270" s="224">
        <f>IF(N270="zákl. přenesená",J270,0)</f>
        <v>0</v>
      </c>
      <c r="BH270" s="224">
        <f>IF(N270="sníž. přenesená",J270,0)</f>
        <v>0</v>
      </c>
      <c r="BI270" s="224">
        <f>IF(N270="nulová",J270,0)</f>
        <v>0</v>
      </c>
      <c r="BJ270" s="13" t="s">
        <v>83</v>
      </c>
      <c r="BK270" s="224">
        <f>ROUND(I270*H270,2)</f>
        <v>0</v>
      </c>
      <c r="BL270" s="13" t="s">
        <v>196</v>
      </c>
      <c r="BM270" s="223" t="s">
        <v>848</v>
      </c>
    </row>
    <row r="271" s="2" customFormat="1">
      <c r="A271" s="34"/>
      <c r="B271" s="35"/>
      <c r="C271" s="36"/>
      <c r="D271" s="225" t="s">
        <v>199</v>
      </c>
      <c r="E271" s="36"/>
      <c r="F271" s="226" t="s">
        <v>849</v>
      </c>
      <c r="G271" s="36"/>
      <c r="H271" s="36"/>
      <c r="I271" s="150"/>
      <c r="J271" s="36"/>
      <c r="K271" s="36"/>
      <c r="L271" s="40"/>
      <c r="M271" s="227"/>
      <c r="N271" s="228"/>
      <c r="O271" s="87"/>
      <c r="P271" s="87"/>
      <c r="Q271" s="87"/>
      <c r="R271" s="87"/>
      <c r="S271" s="87"/>
      <c r="T271" s="88"/>
      <c r="U271" s="34"/>
      <c r="V271" s="34"/>
      <c r="W271" s="34"/>
      <c r="X271" s="34"/>
      <c r="Y271" s="34"/>
      <c r="Z271" s="34"/>
      <c r="AA271" s="34"/>
      <c r="AB271" s="34"/>
      <c r="AC271" s="34"/>
      <c r="AD271" s="34"/>
      <c r="AE271" s="34"/>
      <c r="AT271" s="13" t="s">
        <v>199</v>
      </c>
      <c r="AU271" s="13" t="s">
        <v>76</v>
      </c>
    </row>
    <row r="272" s="2" customFormat="1">
      <c r="A272" s="34"/>
      <c r="B272" s="35"/>
      <c r="C272" s="36"/>
      <c r="D272" s="225" t="s">
        <v>340</v>
      </c>
      <c r="E272" s="36"/>
      <c r="F272" s="229" t="s">
        <v>470</v>
      </c>
      <c r="G272" s="36"/>
      <c r="H272" s="36"/>
      <c r="I272" s="150"/>
      <c r="J272" s="36"/>
      <c r="K272" s="36"/>
      <c r="L272" s="40"/>
      <c r="M272" s="227"/>
      <c r="N272" s="228"/>
      <c r="O272" s="87"/>
      <c r="P272" s="87"/>
      <c r="Q272" s="87"/>
      <c r="R272" s="87"/>
      <c r="S272" s="87"/>
      <c r="T272" s="88"/>
      <c r="U272" s="34"/>
      <c r="V272" s="34"/>
      <c r="W272" s="34"/>
      <c r="X272" s="34"/>
      <c r="Y272" s="34"/>
      <c r="Z272" s="34"/>
      <c r="AA272" s="34"/>
      <c r="AB272" s="34"/>
      <c r="AC272" s="34"/>
      <c r="AD272" s="34"/>
      <c r="AE272" s="34"/>
      <c r="AT272" s="13" t="s">
        <v>340</v>
      </c>
      <c r="AU272" s="13" t="s">
        <v>76</v>
      </c>
    </row>
    <row r="273" s="10" customFormat="1">
      <c r="A273" s="10"/>
      <c r="B273" s="230"/>
      <c r="C273" s="231"/>
      <c r="D273" s="225" t="s">
        <v>203</v>
      </c>
      <c r="E273" s="232" t="s">
        <v>1</v>
      </c>
      <c r="F273" s="233" t="s">
        <v>850</v>
      </c>
      <c r="G273" s="231"/>
      <c r="H273" s="234">
        <v>4.5899999999999999</v>
      </c>
      <c r="I273" s="235"/>
      <c r="J273" s="231"/>
      <c r="K273" s="231"/>
      <c r="L273" s="236"/>
      <c r="M273" s="237"/>
      <c r="N273" s="238"/>
      <c r="O273" s="238"/>
      <c r="P273" s="238"/>
      <c r="Q273" s="238"/>
      <c r="R273" s="238"/>
      <c r="S273" s="238"/>
      <c r="T273" s="239"/>
      <c r="U273" s="10"/>
      <c r="V273" s="10"/>
      <c r="W273" s="10"/>
      <c r="X273" s="10"/>
      <c r="Y273" s="10"/>
      <c r="Z273" s="10"/>
      <c r="AA273" s="10"/>
      <c r="AB273" s="10"/>
      <c r="AC273" s="10"/>
      <c r="AD273" s="10"/>
      <c r="AE273" s="10"/>
      <c r="AT273" s="240" t="s">
        <v>203</v>
      </c>
      <c r="AU273" s="240" t="s">
        <v>76</v>
      </c>
      <c r="AV273" s="10" t="s">
        <v>85</v>
      </c>
      <c r="AW273" s="10" t="s">
        <v>32</v>
      </c>
      <c r="AX273" s="10" t="s">
        <v>83</v>
      </c>
      <c r="AY273" s="240" t="s">
        <v>197</v>
      </c>
    </row>
    <row r="274" s="2" customFormat="1" ht="16.5" customHeight="1">
      <c r="A274" s="34"/>
      <c r="B274" s="35"/>
      <c r="C274" s="211" t="s">
        <v>440</v>
      </c>
      <c r="D274" s="211" t="s">
        <v>192</v>
      </c>
      <c r="E274" s="212" t="s">
        <v>851</v>
      </c>
      <c r="F274" s="213" t="s">
        <v>852</v>
      </c>
      <c r="G274" s="214" t="s">
        <v>209</v>
      </c>
      <c r="H274" s="215">
        <v>4</v>
      </c>
      <c r="I274" s="216"/>
      <c r="J274" s="217">
        <f>ROUND(I274*H274,2)</f>
        <v>0</v>
      </c>
      <c r="K274" s="218"/>
      <c r="L274" s="40"/>
      <c r="M274" s="219" t="s">
        <v>1</v>
      </c>
      <c r="N274" s="220" t="s">
        <v>41</v>
      </c>
      <c r="O274" s="87"/>
      <c r="P274" s="221">
        <f>O274*H274</f>
        <v>0</v>
      </c>
      <c r="Q274" s="221">
        <v>0</v>
      </c>
      <c r="R274" s="221">
        <f>Q274*H274</f>
        <v>0</v>
      </c>
      <c r="S274" s="221">
        <v>0</v>
      </c>
      <c r="T274" s="222">
        <f>S274*H274</f>
        <v>0</v>
      </c>
      <c r="U274" s="34"/>
      <c r="V274" s="34"/>
      <c r="W274" s="34"/>
      <c r="X274" s="34"/>
      <c r="Y274" s="34"/>
      <c r="Z274" s="34"/>
      <c r="AA274" s="34"/>
      <c r="AB274" s="34"/>
      <c r="AC274" s="34"/>
      <c r="AD274" s="34"/>
      <c r="AE274" s="34"/>
      <c r="AR274" s="223" t="s">
        <v>196</v>
      </c>
      <c r="AT274" s="223" t="s">
        <v>192</v>
      </c>
      <c r="AU274" s="223" t="s">
        <v>76</v>
      </c>
      <c r="AY274" s="13" t="s">
        <v>197</v>
      </c>
      <c r="BE274" s="224">
        <f>IF(N274="základní",J274,0)</f>
        <v>0</v>
      </c>
      <c r="BF274" s="224">
        <f>IF(N274="snížená",J274,0)</f>
        <v>0</v>
      </c>
      <c r="BG274" s="224">
        <f>IF(N274="zákl. přenesená",J274,0)</f>
        <v>0</v>
      </c>
      <c r="BH274" s="224">
        <f>IF(N274="sníž. přenesená",J274,0)</f>
        <v>0</v>
      </c>
      <c r="BI274" s="224">
        <f>IF(N274="nulová",J274,0)</f>
        <v>0</v>
      </c>
      <c r="BJ274" s="13" t="s">
        <v>83</v>
      </c>
      <c r="BK274" s="224">
        <f>ROUND(I274*H274,2)</f>
        <v>0</v>
      </c>
      <c r="BL274" s="13" t="s">
        <v>196</v>
      </c>
      <c r="BM274" s="223" t="s">
        <v>853</v>
      </c>
    </row>
    <row r="275" s="2" customFormat="1">
      <c r="A275" s="34"/>
      <c r="B275" s="35"/>
      <c r="C275" s="36"/>
      <c r="D275" s="225" t="s">
        <v>199</v>
      </c>
      <c r="E275" s="36"/>
      <c r="F275" s="226" t="s">
        <v>854</v>
      </c>
      <c r="G275" s="36"/>
      <c r="H275" s="36"/>
      <c r="I275" s="150"/>
      <c r="J275" s="36"/>
      <c r="K275" s="36"/>
      <c r="L275" s="40"/>
      <c r="M275" s="227"/>
      <c r="N275" s="228"/>
      <c r="O275" s="87"/>
      <c r="P275" s="87"/>
      <c r="Q275" s="87"/>
      <c r="R275" s="87"/>
      <c r="S275" s="87"/>
      <c r="T275" s="88"/>
      <c r="U275" s="34"/>
      <c r="V275" s="34"/>
      <c r="W275" s="34"/>
      <c r="X275" s="34"/>
      <c r="Y275" s="34"/>
      <c r="Z275" s="34"/>
      <c r="AA275" s="34"/>
      <c r="AB275" s="34"/>
      <c r="AC275" s="34"/>
      <c r="AD275" s="34"/>
      <c r="AE275" s="34"/>
      <c r="AT275" s="13" t="s">
        <v>199</v>
      </c>
      <c r="AU275" s="13" t="s">
        <v>76</v>
      </c>
    </row>
    <row r="276" s="2" customFormat="1">
      <c r="A276" s="34"/>
      <c r="B276" s="35"/>
      <c r="C276" s="36"/>
      <c r="D276" s="225" t="s">
        <v>340</v>
      </c>
      <c r="E276" s="36"/>
      <c r="F276" s="229" t="s">
        <v>482</v>
      </c>
      <c r="G276" s="36"/>
      <c r="H276" s="36"/>
      <c r="I276" s="150"/>
      <c r="J276" s="36"/>
      <c r="K276" s="36"/>
      <c r="L276" s="40"/>
      <c r="M276" s="227"/>
      <c r="N276" s="228"/>
      <c r="O276" s="87"/>
      <c r="P276" s="87"/>
      <c r="Q276" s="87"/>
      <c r="R276" s="87"/>
      <c r="S276" s="87"/>
      <c r="T276" s="88"/>
      <c r="U276" s="34"/>
      <c r="V276" s="34"/>
      <c r="W276" s="34"/>
      <c r="X276" s="34"/>
      <c r="Y276" s="34"/>
      <c r="Z276" s="34"/>
      <c r="AA276" s="34"/>
      <c r="AB276" s="34"/>
      <c r="AC276" s="34"/>
      <c r="AD276" s="34"/>
      <c r="AE276" s="34"/>
      <c r="AT276" s="13" t="s">
        <v>340</v>
      </c>
      <c r="AU276" s="13" t="s">
        <v>76</v>
      </c>
    </row>
    <row r="277" s="2" customFormat="1" ht="16.5" customHeight="1">
      <c r="A277" s="34"/>
      <c r="B277" s="35"/>
      <c r="C277" s="211" t="s">
        <v>446</v>
      </c>
      <c r="D277" s="211" t="s">
        <v>192</v>
      </c>
      <c r="E277" s="212" t="s">
        <v>855</v>
      </c>
      <c r="F277" s="213" t="s">
        <v>856</v>
      </c>
      <c r="G277" s="214" t="s">
        <v>209</v>
      </c>
      <c r="H277" s="215">
        <v>4</v>
      </c>
      <c r="I277" s="216"/>
      <c r="J277" s="217">
        <f>ROUND(I277*H277,2)</f>
        <v>0</v>
      </c>
      <c r="K277" s="218"/>
      <c r="L277" s="40"/>
      <c r="M277" s="219" t="s">
        <v>1</v>
      </c>
      <c r="N277" s="220" t="s">
        <v>41</v>
      </c>
      <c r="O277" s="87"/>
      <c r="P277" s="221">
        <f>O277*H277</f>
        <v>0</v>
      </c>
      <c r="Q277" s="221">
        <v>0</v>
      </c>
      <c r="R277" s="221">
        <f>Q277*H277</f>
        <v>0</v>
      </c>
      <c r="S277" s="221">
        <v>0</v>
      </c>
      <c r="T277" s="222">
        <f>S277*H277</f>
        <v>0</v>
      </c>
      <c r="U277" s="34"/>
      <c r="V277" s="34"/>
      <c r="W277" s="34"/>
      <c r="X277" s="34"/>
      <c r="Y277" s="34"/>
      <c r="Z277" s="34"/>
      <c r="AA277" s="34"/>
      <c r="AB277" s="34"/>
      <c r="AC277" s="34"/>
      <c r="AD277" s="34"/>
      <c r="AE277" s="34"/>
      <c r="AR277" s="223" t="s">
        <v>196</v>
      </c>
      <c r="AT277" s="223" t="s">
        <v>192</v>
      </c>
      <c r="AU277" s="223" t="s">
        <v>76</v>
      </c>
      <c r="AY277" s="13" t="s">
        <v>197</v>
      </c>
      <c r="BE277" s="224">
        <f>IF(N277="základní",J277,0)</f>
        <v>0</v>
      </c>
      <c r="BF277" s="224">
        <f>IF(N277="snížená",J277,0)</f>
        <v>0</v>
      </c>
      <c r="BG277" s="224">
        <f>IF(N277="zákl. přenesená",J277,0)</f>
        <v>0</v>
      </c>
      <c r="BH277" s="224">
        <f>IF(N277="sníž. přenesená",J277,0)</f>
        <v>0</v>
      </c>
      <c r="BI277" s="224">
        <f>IF(N277="nulová",J277,0)</f>
        <v>0</v>
      </c>
      <c r="BJ277" s="13" t="s">
        <v>83</v>
      </c>
      <c r="BK277" s="224">
        <f>ROUND(I277*H277,2)</f>
        <v>0</v>
      </c>
      <c r="BL277" s="13" t="s">
        <v>196</v>
      </c>
      <c r="BM277" s="223" t="s">
        <v>857</v>
      </c>
    </row>
    <row r="278" s="2" customFormat="1">
      <c r="A278" s="34"/>
      <c r="B278" s="35"/>
      <c r="C278" s="36"/>
      <c r="D278" s="225" t="s">
        <v>199</v>
      </c>
      <c r="E278" s="36"/>
      <c r="F278" s="226" t="s">
        <v>858</v>
      </c>
      <c r="G278" s="36"/>
      <c r="H278" s="36"/>
      <c r="I278" s="150"/>
      <c r="J278" s="36"/>
      <c r="K278" s="36"/>
      <c r="L278" s="40"/>
      <c r="M278" s="227"/>
      <c r="N278" s="228"/>
      <c r="O278" s="87"/>
      <c r="P278" s="87"/>
      <c r="Q278" s="87"/>
      <c r="R278" s="87"/>
      <c r="S278" s="87"/>
      <c r="T278" s="88"/>
      <c r="U278" s="34"/>
      <c r="V278" s="34"/>
      <c r="W278" s="34"/>
      <c r="X278" s="34"/>
      <c r="Y278" s="34"/>
      <c r="Z278" s="34"/>
      <c r="AA278" s="34"/>
      <c r="AB278" s="34"/>
      <c r="AC278" s="34"/>
      <c r="AD278" s="34"/>
      <c r="AE278" s="34"/>
      <c r="AT278" s="13" t="s">
        <v>199</v>
      </c>
      <c r="AU278" s="13" t="s">
        <v>76</v>
      </c>
    </row>
    <row r="279" s="2" customFormat="1">
      <c r="A279" s="34"/>
      <c r="B279" s="35"/>
      <c r="C279" s="36"/>
      <c r="D279" s="225" t="s">
        <v>340</v>
      </c>
      <c r="E279" s="36"/>
      <c r="F279" s="229" t="s">
        <v>488</v>
      </c>
      <c r="G279" s="36"/>
      <c r="H279" s="36"/>
      <c r="I279" s="150"/>
      <c r="J279" s="36"/>
      <c r="K279" s="36"/>
      <c r="L279" s="40"/>
      <c r="M279" s="227"/>
      <c r="N279" s="228"/>
      <c r="O279" s="87"/>
      <c r="P279" s="87"/>
      <c r="Q279" s="87"/>
      <c r="R279" s="87"/>
      <c r="S279" s="87"/>
      <c r="T279" s="88"/>
      <c r="U279" s="34"/>
      <c r="V279" s="34"/>
      <c r="W279" s="34"/>
      <c r="X279" s="34"/>
      <c r="Y279" s="34"/>
      <c r="Z279" s="34"/>
      <c r="AA279" s="34"/>
      <c r="AB279" s="34"/>
      <c r="AC279" s="34"/>
      <c r="AD279" s="34"/>
      <c r="AE279" s="34"/>
      <c r="AT279" s="13" t="s">
        <v>340</v>
      </c>
      <c r="AU279" s="13" t="s">
        <v>76</v>
      </c>
    </row>
    <row r="280" s="2" customFormat="1" ht="16.5" customHeight="1">
      <c r="A280" s="34"/>
      <c r="B280" s="35"/>
      <c r="C280" s="211" t="s">
        <v>453</v>
      </c>
      <c r="D280" s="211" t="s">
        <v>192</v>
      </c>
      <c r="E280" s="212" t="s">
        <v>859</v>
      </c>
      <c r="F280" s="213" t="s">
        <v>860</v>
      </c>
      <c r="G280" s="214" t="s">
        <v>345</v>
      </c>
      <c r="H280" s="215">
        <v>4.5899999999999999</v>
      </c>
      <c r="I280" s="216"/>
      <c r="J280" s="217">
        <f>ROUND(I280*H280,2)</f>
        <v>0</v>
      </c>
      <c r="K280" s="218"/>
      <c r="L280" s="40"/>
      <c r="M280" s="219" t="s">
        <v>1</v>
      </c>
      <c r="N280" s="220" t="s">
        <v>41</v>
      </c>
      <c r="O280" s="87"/>
      <c r="P280" s="221">
        <f>O280*H280</f>
        <v>0</v>
      </c>
      <c r="Q280" s="221">
        <v>0</v>
      </c>
      <c r="R280" s="221">
        <f>Q280*H280</f>
        <v>0</v>
      </c>
      <c r="S280" s="221">
        <v>0</v>
      </c>
      <c r="T280" s="222">
        <f>S280*H280</f>
        <v>0</v>
      </c>
      <c r="U280" s="34"/>
      <c r="V280" s="34"/>
      <c r="W280" s="34"/>
      <c r="X280" s="34"/>
      <c r="Y280" s="34"/>
      <c r="Z280" s="34"/>
      <c r="AA280" s="34"/>
      <c r="AB280" s="34"/>
      <c r="AC280" s="34"/>
      <c r="AD280" s="34"/>
      <c r="AE280" s="34"/>
      <c r="AR280" s="223" t="s">
        <v>196</v>
      </c>
      <c r="AT280" s="223" t="s">
        <v>192</v>
      </c>
      <c r="AU280" s="223" t="s">
        <v>76</v>
      </c>
      <c r="AY280" s="13" t="s">
        <v>197</v>
      </c>
      <c r="BE280" s="224">
        <f>IF(N280="základní",J280,0)</f>
        <v>0</v>
      </c>
      <c r="BF280" s="224">
        <f>IF(N280="snížená",J280,0)</f>
        <v>0</v>
      </c>
      <c r="BG280" s="224">
        <f>IF(N280="zákl. přenesená",J280,0)</f>
        <v>0</v>
      </c>
      <c r="BH280" s="224">
        <f>IF(N280="sníž. přenesená",J280,0)</f>
        <v>0</v>
      </c>
      <c r="BI280" s="224">
        <f>IF(N280="nulová",J280,0)</f>
        <v>0</v>
      </c>
      <c r="BJ280" s="13" t="s">
        <v>83</v>
      </c>
      <c r="BK280" s="224">
        <f>ROUND(I280*H280,2)</f>
        <v>0</v>
      </c>
      <c r="BL280" s="13" t="s">
        <v>196</v>
      </c>
      <c r="BM280" s="223" t="s">
        <v>861</v>
      </c>
    </row>
    <row r="281" s="2" customFormat="1">
      <c r="A281" s="34"/>
      <c r="B281" s="35"/>
      <c r="C281" s="36"/>
      <c r="D281" s="225" t="s">
        <v>199</v>
      </c>
      <c r="E281" s="36"/>
      <c r="F281" s="226" t="s">
        <v>862</v>
      </c>
      <c r="G281" s="36"/>
      <c r="H281" s="36"/>
      <c r="I281" s="150"/>
      <c r="J281" s="36"/>
      <c r="K281" s="36"/>
      <c r="L281" s="40"/>
      <c r="M281" s="227"/>
      <c r="N281" s="228"/>
      <c r="O281" s="87"/>
      <c r="P281" s="87"/>
      <c r="Q281" s="87"/>
      <c r="R281" s="87"/>
      <c r="S281" s="87"/>
      <c r="T281" s="88"/>
      <c r="U281" s="34"/>
      <c r="V281" s="34"/>
      <c r="W281" s="34"/>
      <c r="X281" s="34"/>
      <c r="Y281" s="34"/>
      <c r="Z281" s="34"/>
      <c r="AA281" s="34"/>
      <c r="AB281" s="34"/>
      <c r="AC281" s="34"/>
      <c r="AD281" s="34"/>
      <c r="AE281" s="34"/>
      <c r="AT281" s="13" t="s">
        <v>199</v>
      </c>
      <c r="AU281" s="13" t="s">
        <v>76</v>
      </c>
    </row>
    <row r="282" s="2" customFormat="1">
      <c r="A282" s="34"/>
      <c r="B282" s="35"/>
      <c r="C282" s="36"/>
      <c r="D282" s="225" t="s">
        <v>340</v>
      </c>
      <c r="E282" s="36"/>
      <c r="F282" s="229" t="s">
        <v>476</v>
      </c>
      <c r="G282" s="36"/>
      <c r="H282" s="36"/>
      <c r="I282" s="150"/>
      <c r="J282" s="36"/>
      <c r="K282" s="36"/>
      <c r="L282" s="40"/>
      <c r="M282" s="227"/>
      <c r="N282" s="228"/>
      <c r="O282" s="87"/>
      <c r="P282" s="87"/>
      <c r="Q282" s="87"/>
      <c r="R282" s="87"/>
      <c r="S282" s="87"/>
      <c r="T282" s="88"/>
      <c r="U282" s="34"/>
      <c r="V282" s="34"/>
      <c r="W282" s="34"/>
      <c r="X282" s="34"/>
      <c r="Y282" s="34"/>
      <c r="Z282" s="34"/>
      <c r="AA282" s="34"/>
      <c r="AB282" s="34"/>
      <c r="AC282" s="34"/>
      <c r="AD282" s="34"/>
      <c r="AE282" s="34"/>
      <c r="AT282" s="13" t="s">
        <v>340</v>
      </c>
      <c r="AU282" s="13" t="s">
        <v>76</v>
      </c>
    </row>
    <row r="283" s="10" customFormat="1">
      <c r="A283" s="10"/>
      <c r="B283" s="230"/>
      <c r="C283" s="231"/>
      <c r="D283" s="225" t="s">
        <v>203</v>
      </c>
      <c r="E283" s="232" t="s">
        <v>1</v>
      </c>
      <c r="F283" s="233" t="s">
        <v>850</v>
      </c>
      <c r="G283" s="231"/>
      <c r="H283" s="234">
        <v>4.5899999999999999</v>
      </c>
      <c r="I283" s="235"/>
      <c r="J283" s="231"/>
      <c r="K283" s="231"/>
      <c r="L283" s="236"/>
      <c r="M283" s="237"/>
      <c r="N283" s="238"/>
      <c r="O283" s="238"/>
      <c r="P283" s="238"/>
      <c r="Q283" s="238"/>
      <c r="R283" s="238"/>
      <c r="S283" s="238"/>
      <c r="T283" s="239"/>
      <c r="U283" s="10"/>
      <c r="V283" s="10"/>
      <c r="W283" s="10"/>
      <c r="X283" s="10"/>
      <c r="Y283" s="10"/>
      <c r="Z283" s="10"/>
      <c r="AA283" s="10"/>
      <c r="AB283" s="10"/>
      <c r="AC283" s="10"/>
      <c r="AD283" s="10"/>
      <c r="AE283" s="10"/>
      <c r="AT283" s="240" t="s">
        <v>203</v>
      </c>
      <c r="AU283" s="240" t="s">
        <v>76</v>
      </c>
      <c r="AV283" s="10" t="s">
        <v>85</v>
      </c>
      <c r="AW283" s="10" t="s">
        <v>32</v>
      </c>
      <c r="AX283" s="10" t="s">
        <v>83</v>
      </c>
      <c r="AY283" s="240" t="s">
        <v>197</v>
      </c>
    </row>
    <row r="284" s="2" customFormat="1" ht="16.5" customHeight="1">
      <c r="A284" s="34"/>
      <c r="B284" s="35"/>
      <c r="C284" s="211" t="s">
        <v>458</v>
      </c>
      <c r="D284" s="211" t="s">
        <v>192</v>
      </c>
      <c r="E284" s="212" t="s">
        <v>509</v>
      </c>
      <c r="F284" s="213" t="s">
        <v>510</v>
      </c>
      <c r="G284" s="214" t="s">
        <v>307</v>
      </c>
      <c r="H284" s="215">
        <v>0.29999999999999999</v>
      </c>
      <c r="I284" s="216"/>
      <c r="J284" s="217">
        <f>ROUND(I284*H284,2)</f>
        <v>0</v>
      </c>
      <c r="K284" s="218"/>
      <c r="L284" s="40"/>
      <c r="M284" s="219" t="s">
        <v>1</v>
      </c>
      <c r="N284" s="220" t="s">
        <v>41</v>
      </c>
      <c r="O284" s="87"/>
      <c r="P284" s="221">
        <f>O284*H284</f>
        <v>0</v>
      </c>
      <c r="Q284" s="221">
        <v>0</v>
      </c>
      <c r="R284" s="221">
        <f>Q284*H284</f>
        <v>0</v>
      </c>
      <c r="S284" s="221">
        <v>0</v>
      </c>
      <c r="T284" s="222">
        <f>S284*H284</f>
        <v>0</v>
      </c>
      <c r="U284" s="34"/>
      <c r="V284" s="34"/>
      <c r="W284" s="34"/>
      <c r="X284" s="34"/>
      <c r="Y284" s="34"/>
      <c r="Z284" s="34"/>
      <c r="AA284" s="34"/>
      <c r="AB284" s="34"/>
      <c r="AC284" s="34"/>
      <c r="AD284" s="34"/>
      <c r="AE284" s="34"/>
      <c r="AR284" s="223" t="s">
        <v>503</v>
      </c>
      <c r="AT284" s="223" t="s">
        <v>192</v>
      </c>
      <c r="AU284" s="223" t="s">
        <v>76</v>
      </c>
      <c r="AY284" s="13" t="s">
        <v>197</v>
      </c>
      <c r="BE284" s="224">
        <f>IF(N284="základní",J284,0)</f>
        <v>0</v>
      </c>
      <c r="BF284" s="224">
        <f>IF(N284="snížená",J284,0)</f>
        <v>0</v>
      </c>
      <c r="BG284" s="224">
        <f>IF(N284="zákl. přenesená",J284,0)</f>
        <v>0</v>
      </c>
      <c r="BH284" s="224">
        <f>IF(N284="sníž. přenesená",J284,0)</f>
        <v>0</v>
      </c>
      <c r="BI284" s="224">
        <f>IF(N284="nulová",J284,0)</f>
        <v>0</v>
      </c>
      <c r="BJ284" s="13" t="s">
        <v>83</v>
      </c>
      <c r="BK284" s="224">
        <f>ROUND(I284*H284,2)</f>
        <v>0</v>
      </c>
      <c r="BL284" s="13" t="s">
        <v>503</v>
      </c>
      <c r="BM284" s="223" t="s">
        <v>863</v>
      </c>
    </row>
    <row r="285" s="2" customFormat="1">
      <c r="A285" s="34"/>
      <c r="B285" s="35"/>
      <c r="C285" s="36"/>
      <c r="D285" s="225" t="s">
        <v>199</v>
      </c>
      <c r="E285" s="36"/>
      <c r="F285" s="226" t="s">
        <v>512</v>
      </c>
      <c r="G285" s="36"/>
      <c r="H285" s="36"/>
      <c r="I285" s="150"/>
      <c r="J285" s="36"/>
      <c r="K285" s="36"/>
      <c r="L285" s="40"/>
      <c r="M285" s="227"/>
      <c r="N285" s="228"/>
      <c r="O285" s="87"/>
      <c r="P285" s="87"/>
      <c r="Q285" s="87"/>
      <c r="R285" s="87"/>
      <c r="S285" s="87"/>
      <c r="T285" s="88"/>
      <c r="U285" s="34"/>
      <c r="V285" s="34"/>
      <c r="W285" s="34"/>
      <c r="X285" s="34"/>
      <c r="Y285" s="34"/>
      <c r="Z285" s="34"/>
      <c r="AA285" s="34"/>
      <c r="AB285" s="34"/>
      <c r="AC285" s="34"/>
      <c r="AD285" s="34"/>
      <c r="AE285" s="34"/>
      <c r="AT285" s="13" t="s">
        <v>199</v>
      </c>
      <c r="AU285" s="13" t="s">
        <v>76</v>
      </c>
    </row>
    <row r="286" s="2" customFormat="1">
      <c r="A286" s="34"/>
      <c r="B286" s="35"/>
      <c r="C286" s="36"/>
      <c r="D286" s="225" t="s">
        <v>340</v>
      </c>
      <c r="E286" s="36"/>
      <c r="F286" s="229" t="s">
        <v>513</v>
      </c>
      <c r="G286" s="36"/>
      <c r="H286" s="36"/>
      <c r="I286" s="150"/>
      <c r="J286" s="36"/>
      <c r="K286" s="36"/>
      <c r="L286" s="40"/>
      <c r="M286" s="227"/>
      <c r="N286" s="228"/>
      <c r="O286" s="87"/>
      <c r="P286" s="87"/>
      <c r="Q286" s="87"/>
      <c r="R286" s="87"/>
      <c r="S286" s="87"/>
      <c r="T286" s="88"/>
      <c r="U286" s="34"/>
      <c r="V286" s="34"/>
      <c r="W286" s="34"/>
      <c r="X286" s="34"/>
      <c r="Y286" s="34"/>
      <c r="Z286" s="34"/>
      <c r="AA286" s="34"/>
      <c r="AB286" s="34"/>
      <c r="AC286" s="34"/>
      <c r="AD286" s="34"/>
      <c r="AE286" s="34"/>
      <c r="AT286" s="13" t="s">
        <v>340</v>
      </c>
      <c r="AU286" s="13" t="s">
        <v>76</v>
      </c>
    </row>
    <row r="287" s="10" customFormat="1">
      <c r="A287" s="10"/>
      <c r="B287" s="230"/>
      <c r="C287" s="231"/>
      <c r="D287" s="225" t="s">
        <v>203</v>
      </c>
      <c r="E287" s="232" t="s">
        <v>1</v>
      </c>
      <c r="F287" s="233" t="s">
        <v>514</v>
      </c>
      <c r="G287" s="231"/>
      <c r="H287" s="234">
        <v>0.29999999999999999</v>
      </c>
      <c r="I287" s="235"/>
      <c r="J287" s="231"/>
      <c r="K287" s="231"/>
      <c r="L287" s="236"/>
      <c r="M287" s="237"/>
      <c r="N287" s="238"/>
      <c r="O287" s="238"/>
      <c r="P287" s="238"/>
      <c r="Q287" s="238"/>
      <c r="R287" s="238"/>
      <c r="S287" s="238"/>
      <c r="T287" s="239"/>
      <c r="U287" s="10"/>
      <c r="V287" s="10"/>
      <c r="W287" s="10"/>
      <c r="X287" s="10"/>
      <c r="Y287" s="10"/>
      <c r="Z287" s="10"/>
      <c r="AA287" s="10"/>
      <c r="AB287" s="10"/>
      <c r="AC287" s="10"/>
      <c r="AD287" s="10"/>
      <c r="AE287" s="10"/>
      <c r="AT287" s="240" t="s">
        <v>203</v>
      </c>
      <c r="AU287" s="240" t="s">
        <v>76</v>
      </c>
      <c r="AV287" s="10" t="s">
        <v>85</v>
      </c>
      <c r="AW287" s="10" t="s">
        <v>32</v>
      </c>
      <c r="AX287" s="10" t="s">
        <v>83</v>
      </c>
      <c r="AY287" s="240" t="s">
        <v>197</v>
      </c>
    </row>
    <row r="288" s="2" customFormat="1" ht="16.5" customHeight="1">
      <c r="A288" s="34"/>
      <c r="B288" s="35"/>
      <c r="C288" s="211" t="s">
        <v>465</v>
      </c>
      <c r="D288" s="211" t="s">
        <v>192</v>
      </c>
      <c r="E288" s="212" t="s">
        <v>521</v>
      </c>
      <c r="F288" s="213" t="s">
        <v>522</v>
      </c>
      <c r="G288" s="214" t="s">
        <v>307</v>
      </c>
      <c r="H288" s="215">
        <v>0.29999999999999999</v>
      </c>
      <c r="I288" s="216"/>
      <c r="J288" s="217">
        <f>ROUND(I288*H288,2)</f>
        <v>0</v>
      </c>
      <c r="K288" s="218"/>
      <c r="L288" s="40"/>
      <c r="M288" s="219" t="s">
        <v>1</v>
      </c>
      <c r="N288" s="220" t="s">
        <v>41</v>
      </c>
      <c r="O288" s="87"/>
      <c r="P288" s="221">
        <f>O288*H288</f>
        <v>0</v>
      </c>
      <c r="Q288" s="221">
        <v>0</v>
      </c>
      <c r="R288" s="221">
        <f>Q288*H288</f>
        <v>0</v>
      </c>
      <c r="S288" s="221">
        <v>0</v>
      </c>
      <c r="T288" s="222">
        <f>S288*H288</f>
        <v>0</v>
      </c>
      <c r="U288" s="34"/>
      <c r="V288" s="34"/>
      <c r="W288" s="34"/>
      <c r="X288" s="34"/>
      <c r="Y288" s="34"/>
      <c r="Z288" s="34"/>
      <c r="AA288" s="34"/>
      <c r="AB288" s="34"/>
      <c r="AC288" s="34"/>
      <c r="AD288" s="34"/>
      <c r="AE288" s="34"/>
      <c r="AR288" s="223" t="s">
        <v>503</v>
      </c>
      <c r="AT288" s="223" t="s">
        <v>192</v>
      </c>
      <c r="AU288" s="223" t="s">
        <v>76</v>
      </c>
      <c r="AY288" s="13" t="s">
        <v>197</v>
      </c>
      <c r="BE288" s="224">
        <f>IF(N288="základní",J288,0)</f>
        <v>0</v>
      </c>
      <c r="BF288" s="224">
        <f>IF(N288="snížená",J288,0)</f>
        <v>0</v>
      </c>
      <c r="BG288" s="224">
        <f>IF(N288="zákl. přenesená",J288,0)</f>
        <v>0</v>
      </c>
      <c r="BH288" s="224">
        <f>IF(N288="sníž. přenesená",J288,0)</f>
        <v>0</v>
      </c>
      <c r="BI288" s="224">
        <f>IF(N288="nulová",J288,0)</f>
        <v>0</v>
      </c>
      <c r="BJ288" s="13" t="s">
        <v>83</v>
      </c>
      <c r="BK288" s="224">
        <f>ROUND(I288*H288,2)</f>
        <v>0</v>
      </c>
      <c r="BL288" s="13" t="s">
        <v>503</v>
      </c>
      <c r="BM288" s="223" t="s">
        <v>864</v>
      </c>
    </row>
    <row r="289" s="2" customFormat="1">
      <c r="A289" s="34"/>
      <c r="B289" s="35"/>
      <c r="C289" s="36"/>
      <c r="D289" s="225" t="s">
        <v>199</v>
      </c>
      <c r="E289" s="36"/>
      <c r="F289" s="226" t="s">
        <v>524</v>
      </c>
      <c r="G289" s="36"/>
      <c r="H289" s="36"/>
      <c r="I289" s="150"/>
      <c r="J289" s="36"/>
      <c r="K289" s="36"/>
      <c r="L289" s="40"/>
      <c r="M289" s="227"/>
      <c r="N289" s="228"/>
      <c r="O289" s="87"/>
      <c r="P289" s="87"/>
      <c r="Q289" s="87"/>
      <c r="R289" s="87"/>
      <c r="S289" s="87"/>
      <c r="T289" s="88"/>
      <c r="U289" s="34"/>
      <c r="V289" s="34"/>
      <c r="W289" s="34"/>
      <c r="X289" s="34"/>
      <c r="Y289" s="34"/>
      <c r="Z289" s="34"/>
      <c r="AA289" s="34"/>
      <c r="AB289" s="34"/>
      <c r="AC289" s="34"/>
      <c r="AD289" s="34"/>
      <c r="AE289" s="34"/>
      <c r="AT289" s="13" t="s">
        <v>199</v>
      </c>
      <c r="AU289" s="13" t="s">
        <v>76</v>
      </c>
    </row>
    <row r="290" s="2" customFormat="1">
      <c r="A290" s="34"/>
      <c r="B290" s="35"/>
      <c r="C290" s="36"/>
      <c r="D290" s="225" t="s">
        <v>340</v>
      </c>
      <c r="E290" s="36"/>
      <c r="F290" s="229" t="s">
        <v>525</v>
      </c>
      <c r="G290" s="36"/>
      <c r="H290" s="36"/>
      <c r="I290" s="150"/>
      <c r="J290" s="36"/>
      <c r="K290" s="36"/>
      <c r="L290" s="40"/>
      <c r="M290" s="227"/>
      <c r="N290" s="228"/>
      <c r="O290" s="87"/>
      <c r="P290" s="87"/>
      <c r="Q290" s="87"/>
      <c r="R290" s="87"/>
      <c r="S290" s="87"/>
      <c r="T290" s="88"/>
      <c r="U290" s="34"/>
      <c r="V290" s="34"/>
      <c r="W290" s="34"/>
      <c r="X290" s="34"/>
      <c r="Y290" s="34"/>
      <c r="Z290" s="34"/>
      <c r="AA290" s="34"/>
      <c r="AB290" s="34"/>
      <c r="AC290" s="34"/>
      <c r="AD290" s="34"/>
      <c r="AE290" s="34"/>
      <c r="AT290" s="13" t="s">
        <v>340</v>
      </c>
      <c r="AU290" s="13" t="s">
        <v>76</v>
      </c>
    </row>
    <row r="291" s="10" customFormat="1">
      <c r="A291" s="10"/>
      <c r="B291" s="230"/>
      <c r="C291" s="231"/>
      <c r="D291" s="225" t="s">
        <v>203</v>
      </c>
      <c r="E291" s="232" t="s">
        <v>1</v>
      </c>
      <c r="F291" s="233" t="s">
        <v>526</v>
      </c>
      <c r="G291" s="231"/>
      <c r="H291" s="234">
        <v>0.29999999999999999</v>
      </c>
      <c r="I291" s="235"/>
      <c r="J291" s="231"/>
      <c r="K291" s="231"/>
      <c r="L291" s="236"/>
      <c r="M291" s="237"/>
      <c r="N291" s="238"/>
      <c r="O291" s="238"/>
      <c r="P291" s="238"/>
      <c r="Q291" s="238"/>
      <c r="R291" s="238"/>
      <c r="S291" s="238"/>
      <c r="T291" s="239"/>
      <c r="U291" s="10"/>
      <c r="V291" s="10"/>
      <c r="W291" s="10"/>
      <c r="X291" s="10"/>
      <c r="Y291" s="10"/>
      <c r="Z291" s="10"/>
      <c r="AA291" s="10"/>
      <c r="AB291" s="10"/>
      <c r="AC291" s="10"/>
      <c r="AD291" s="10"/>
      <c r="AE291" s="10"/>
      <c r="AT291" s="240" t="s">
        <v>203</v>
      </c>
      <c r="AU291" s="240" t="s">
        <v>76</v>
      </c>
      <c r="AV291" s="10" t="s">
        <v>85</v>
      </c>
      <c r="AW291" s="10" t="s">
        <v>32</v>
      </c>
      <c r="AX291" s="10" t="s">
        <v>83</v>
      </c>
      <c r="AY291" s="240" t="s">
        <v>197</v>
      </c>
    </row>
    <row r="292" s="2" customFormat="1" ht="16.5" customHeight="1">
      <c r="A292" s="34"/>
      <c r="B292" s="35"/>
      <c r="C292" s="211" t="s">
        <v>471</v>
      </c>
      <c r="D292" s="211" t="s">
        <v>192</v>
      </c>
      <c r="E292" s="212" t="s">
        <v>534</v>
      </c>
      <c r="F292" s="213" t="s">
        <v>535</v>
      </c>
      <c r="G292" s="214" t="s">
        <v>307</v>
      </c>
      <c r="H292" s="215">
        <v>16.754000000000001</v>
      </c>
      <c r="I292" s="216"/>
      <c r="J292" s="217">
        <f>ROUND(I292*H292,2)</f>
        <v>0</v>
      </c>
      <c r="K292" s="218"/>
      <c r="L292" s="40"/>
      <c r="M292" s="219" t="s">
        <v>1</v>
      </c>
      <c r="N292" s="220" t="s">
        <v>41</v>
      </c>
      <c r="O292" s="87"/>
      <c r="P292" s="221">
        <f>O292*H292</f>
        <v>0</v>
      </c>
      <c r="Q292" s="221">
        <v>0</v>
      </c>
      <c r="R292" s="221">
        <f>Q292*H292</f>
        <v>0</v>
      </c>
      <c r="S292" s="221">
        <v>0</v>
      </c>
      <c r="T292" s="222">
        <f>S292*H292</f>
        <v>0</v>
      </c>
      <c r="U292" s="34"/>
      <c r="V292" s="34"/>
      <c r="W292" s="34"/>
      <c r="X292" s="34"/>
      <c r="Y292" s="34"/>
      <c r="Z292" s="34"/>
      <c r="AA292" s="34"/>
      <c r="AB292" s="34"/>
      <c r="AC292" s="34"/>
      <c r="AD292" s="34"/>
      <c r="AE292" s="34"/>
      <c r="AR292" s="223" t="s">
        <v>196</v>
      </c>
      <c r="AT292" s="223" t="s">
        <v>192</v>
      </c>
      <c r="AU292" s="223" t="s">
        <v>76</v>
      </c>
      <c r="AY292" s="13" t="s">
        <v>197</v>
      </c>
      <c r="BE292" s="224">
        <f>IF(N292="základní",J292,0)</f>
        <v>0</v>
      </c>
      <c r="BF292" s="224">
        <f>IF(N292="snížená",J292,0)</f>
        <v>0</v>
      </c>
      <c r="BG292" s="224">
        <f>IF(N292="zákl. přenesená",J292,0)</f>
        <v>0</v>
      </c>
      <c r="BH292" s="224">
        <f>IF(N292="sníž. přenesená",J292,0)</f>
        <v>0</v>
      </c>
      <c r="BI292" s="224">
        <f>IF(N292="nulová",J292,0)</f>
        <v>0</v>
      </c>
      <c r="BJ292" s="13" t="s">
        <v>83</v>
      </c>
      <c r="BK292" s="224">
        <f>ROUND(I292*H292,2)</f>
        <v>0</v>
      </c>
      <c r="BL292" s="13" t="s">
        <v>196</v>
      </c>
      <c r="BM292" s="223" t="s">
        <v>865</v>
      </c>
    </row>
    <row r="293" s="2" customFormat="1">
      <c r="A293" s="34"/>
      <c r="B293" s="35"/>
      <c r="C293" s="36"/>
      <c r="D293" s="225" t="s">
        <v>199</v>
      </c>
      <c r="E293" s="36"/>
      <c r="F293" s="226" t="s">
        <v>537</v>
      </c>
      <c r="G293" s="36"/>
      <c r="H293" s="36"/>
      <c r="I293" s="150"/>
      <c r="J293" s="36"/>
      <c r="K293" s="36"/>
      <c r="L293" s="40"/>
      <c r="M293" s="227"/>
      <c r="N293" s="228"/>
      <c r="O293" s="87"/>
      <c r="P293" s="87"/>
      <c r="Q293" s="87"/>
      <c r="R293" s="87"/>
      <c r="S293" s="87"/>
      <c r="T293" s="88"/>
      <c r="U293" s="34"/>
      <c r="V293" s="34"/>
      <c r="W293" s="34"/>
      <c r="X293" s="34"/>
      <c r="Y293" s="34"/>
      <c r="Z293" s="34"/>
      <c r="AA293" s="34"/>
      <c r="AB293" s="34"/>
      <c r="AC293" s="34"/>
      <c r="AD293" s="34"/>
      <c r="AE293" s="34"/>
      <c r="AT293" s="13" t="s">
        <v>199</v>
      </c>
      <c r="AU293" s="13" t="s">
        <v>76</v>
      </c>
    </row>
    <row r="294" s="2" customFormat="1">
      <c r="A294" s="34"/>
      <c r="B294" s="35"/>
      <c r="C294" s="36"/>
      <c r="D294" s="225" t="s">
        <v>201</v>
      </c>
      <c r="E294" s="36"/>
      <c r="F294" s="229" t="s">
        <v>538</v>
      </c>
      <c r="G294" s="36"/>
      <c r="H294" s="36"/>
      <c r="I294" s="150"/>
      <c r="J294" s="36"/>
      <c r="K294" s="36"/>
      <c r="L294" s="40"/>
      <c r="M294" s="227"/>
      <c r="N294" s="228"/>
      <c r="O294" s="87"/>
      <c r="P294" s="87"/>
      <c r="Q294" s="87"/>
      <c r="R294" s="87"/>
      <c r="S294" s="87"/>
      <c r="T294" s="88"/>
      <c r="U294" s="34"/>
      <c r="V294" s="34"/>
      <c r="W294" s="34"/>
      <c r="X294" s="34"/>
      <c r="Y294" s="34"/>
      <c r="Z294" s="34"/>
      <c r="AA294" s="34"/>
      <c r="AB294" s="34"/>
      <c r="AC294" s="34"/>
      <c r="AD294" s="34"/>
      <c r="AE294" s="34"/>
      <c r="AT294" s="13" t="s">
        <v>201</v>
      </c>
      <c r="AU294" s="13" t="s">
        <v>76</v>
      </c>
    </row>
    <row r="295" s="10" customFormat="1">
      <c r="A295" s="10"/>
      <c r="B295" s="230"/>
      <c r="C295" s="231"/>
      <c r="D295" s="225" t="s">
        <v>203</v>
      </c>
      <c r="E295" s="232" t="s">
        <v>1</v>
      </c>
      <c r="F295" s="233" t="s">
        <v>866</v>
      </c>
      <c r="G295" s="231"/>
      <c r="H295" s="234">
        <v>16.754000000000001</v>
      </c>
      <c r="I295" s="235"/>
      <c r="J295" s="231"/>
      <c r="K295" s="231"/>
      <c r="L295" s="236"/>
      <c r="M295" s="237"/>
      <c r="N295" s="238"/>
      <c r="O295" s="238"/>
      <c r="P295" s="238"/>
      <c r="Q295" s="238"/>
      <c r="R295" s="238"/>
      <c r="S295" s="238"/>
      <c r="T295" s="239"/>
      <c r="U295" s="10"/>
      <c r="V295" s="10"/>
      <c r="W295" s="10"/>
      <c r="X295" s="10"/>
      <c r="Y295" s="10"/>
      <c r="Z295" s="10"/>
      <c r="AA295" s="10"/>
      <c r="AB295" s="10"/>
      <c r="AC295" s="10"/>
      <c r="AD295" s="10"/>
      <c r="AE295" s="10"/>
      <c r="AT295" s="240" t="s">
        <v>203</v>
      </c>
      <c r="AU295" s="240" t="s">
        <v>76</v>
      </c>
      <c r="AV295" s="10" t="s">
        <v>85</v>
      </c>
      <c r="AW295" s="10" t="s">
        <v>32</v>
      </c>
      <c r="AX295" s="10" t="s">
        <v>83</v>
      </c>
      <c r="AY295" s="240" t="s">
        <v>197</v>
      </c>
    </row>
    <row r="296" s="2" customFormat="1" ht="16.5" customHeight="1">
      <c r="A296" s="34"/>
      <c r="B296" s="35"/>
      <c r="C296" s="211" t="s">
        <v>477</v>
      </c>
      <c r="D296" s="211" t="s">
        <v>192</v>
      </c>
      <c r="E296" s="212" t="s">
        <v>541</v>
      </c>
      <c r="F296" s="213" t="s">
        <v>542</v>
      </c>
      <c r="G296" s="214" t="s">
        <v>307</v>
      </c>
      <c r="H296" s="215">
        <v>1</v>
      </c>
      <c r="I296" s="216"/>
      <c r="J296" s="217">
        <f>ROUND(I296*H296,2)</f>
        <v>0</v>
      </c>
      <c r="K296" s="218"/>
      <c r="L296" s="40"/>
      <c r="M296" s="219" t="s">
        <v>1</v>
      </c>
      <c r="N296" s="220" t="s">
        <v>41</v>
      </c>
      <c r="O296" s="87"/>
      <c r="P296" s="221">
        <f>O296*H296</f>
        <v>0</v>
      </c>
      <c r="Q296" s="221">
        <v>0</v>
      </c>
      <c r="R296" s="221">
        <f>Q296*H296</f>
        <v>0</v>
      </c>
      <c r="S296" s="221">
        <v>0</v>
      </c>
      <c r="T296" s="222">
        <f>S296*H296</f>
        <v>0</v>
      </c>
      <c r="U296" s="34"/>
      <c r="V296" s="34"/>
      <c r="W296" s="34"/>
      <c r="X296" s="34"/>
      <c r="Y296" s="34"/>
      <c r="Z296" s="34"/>
      <c r="AA296" s="34"/>
      <c r="AB296" s="34"/>
      <c r="AC296" s="34"/>
      <c r="AD296" s="34"/>
      <c r="AE296" s="34"/>
      <c r="AR296" s="223" t="s">
        <v>196</v>
      </c>
      <c r="AT296" s="223" t="s">
        <v>192</v>
      </c>
      <c r="AU296" s="223" t="s">
        <v>76</v>
      </c>
      <c r="AY296" s="13" t="s">
        <v>197</v>
      </c>
      <c r="BE296" s="224">
        <f>IF(N296="základní",J296,0)</f>
        <v>0</v>
      </c>
      <c r="BF296" s="224">
        <f>IF(N296="snížená",J296,0)</f>
        <v>0</v>
      </c>
      <c r="BG296" s="224">
        <f>IF(N296="zákl. přenesená",J296,0)</f>
        <v>0</v>
      </c>
      <c r="BH296" s="224">
        <f>IF(N296="sníž. přenesená",J296,0)</f>
        <v>0</v>
      </c>
      <c r="BI296" s="224">
        <f>IF(N296="nulová",J296,0)</f>
        <v>0</v>
      </c>
      <c r="BJ296" s="13" t="s">
        <v>83</v>
      </c>
      <c r="BK296" s="224">
        <f>ROUND(I296*H296,2)</f>
        <v>0</v>
      </c>
      <c r="BL296" s="13" t="s">
        <v>196</v>
      </c>
      <c r="BM296" s="223" t="s">
        <v>867</v>
      </c>
    </row>
    <row r="297" s="2" customFormat="1">
      <c r="A297" s="34"/>
      <c r="B297" s="35"/>
      <c r="C297" s="36"/>
      <c r="D297" s="225" t="s">
        <v>199</v>
      </c>
      <c r="E297" s="36"/>
      <c r="F297" s="226" t="s">
        <v>544</v>
      </c>
      <c r="G297" s="36"/>
      <c r="H297" s="36"/>
      <c r="I297" s="150"/>
      <c r="J297" s="36"/>
      <c r="K297" s="36"/>
      <c r="L297" s="40"/>
      <c r="M297" s="227"/>
      <c r="N297" s="228"/>
      <c r="O297" s="87"/>
      <c r="P297" s="87"/>
      <c r="Q297" s="87"/>
      <c r="R297" s="87"/>
      <c r="S297" s="87"/>
      <c r="T297" s="88"/>
      <c r="U297" s="34"/>
      <c r="V297" s="34"/>
      <c r="W297" s="34"/>
      <c r="X297" s="34"/>
      <c r="Y297" s="34"/>
      <c r="Z297" s="34"/>
      <c r="AA297" s="34"/>
      <c r="AB297" s="34"/>
      <c r="AC297" s="34"/>
      <c r="AD297" s="34"/>
      <c r="AE297" s="34"/>
      <c r="AT297" s="13" t="s">
        <v>199</v>
      </c>
      <c r="AU297" s="13" t="s">
        <v>76</v>
      </c>
    </row>
    <row r="298" s="2" customFormat="1">
      <c r="A298" s="34"/>
      <c r="B298" s="35"/>
      <c r="C298" s="36"/>
      <c r="D298" s="225" t="s">
        <v>201</v>
      </c>
      <c r="E298" s="36"/>
      <c r="F298" s="229" t="s">
        <v>538</v>
      </c>
      <c r="G298" s="36"/>
      <c r="H298" s="36"/>
      <c r="I298" s="150"/>
      <c r="J298" s="36"/>
      <c r="K298" s="36"/>
      <c r="L298" s="40"/>
      <c r="M298" s="227"/>
      <c r="N298" s="228"/>
      <c r="O298" s="87"/>
      <c r="P298" s="87"/>
      <c r="Q298" s="87"/>
      <c r="R298" s="87"/>
      <c r="S298" s="87"/>
      <c r="T298" s="88"/>
      <c r="U298" s="34"/>
      <c r="V298" s="34"/>
      <c r="W298" s="34"/>
      <c r="X298" s="34"/>
      <c r="Y298" s="34"/>
      <c r="Z298" s="34"/>
      <c r="AA298" s="34"/>
      <c r="AB298" s="34"/>
      <c r="AC298" s="34"/>
      <c r="AD298" s="34"/>
      <c r="AE298" s="34"/>
      <c r="AT298" s="13" t="s">
        <v>201</v>
      </c>
      <c r="AU298" s="13" t="s">
        <v>76</v>
      </c>
    </row>
    <row r="299" s="10" customFormat="1">
      <c r="A299" s="10"/>
      <c r="B299" s="230"/>
      <c r="C299" s="231"/>
      <c r="D299" s="225" t="s">
        <v>203</v>
      </c>
      <c r="E299" s="232" t="s">
        <v>1</v>
      </c>
      <c r="F299" s="233" t="s">
        <v>868</v>
      </c>
      <c r="G299" s="231"/>
      <c r="H299" s="234">
        <v>1</v>
      </c>
      <c r="I299" s="235"/>
      <c r="J299" s="231"/>
      <c r="K299" s="231"/>
      <c r="L299" s="236"/>
      <c r="M299" s="237"/>
      <c r="N299" s="238"/>
      <c r="O299" s="238"/>
      <c r="P299" s="238"/>
      <c r="Q299" s="238"/>
      <c r="R299" s="238"/>
      <c r="S299" s="238"/>
      <c r="T299" s="239"/>
      <c r="U299" s="10"/>
      <c r="V299" s="10"/>
      <c r="W299" s="10"/>
      <c r="X299" s="10"/>
      <c r="Y299" s="10"/>
      <c r="Z299" s="10"/>
      <c r="AA299" s="10"/>
      <c r="AB299" s="10"/>
      <c r="AC299" s="10"/>
      <c r="AD299" s="10"/>
      <c r="AE299" s="10"/>
      <c r="AT299" s="240" t="s">
        <v>203</v>
      </c>
      <c r="AU299" s="240" t="s">
        <v>76</v>
      </c>
      <c r="AV299" s="10" t="s">
        <v>85</v>
      </c>
      <c r="AW299" s="10" t="s">
        <v>32</v>
      </c>
      <c r="AX299" s="10" t="s">
        <v>83</v>
      </c>
      <c r="AY299" s="240" t="s">
        <v>197</v>
      </c>
    </row>
    <row r="300" s="2" customFormat="1" ht="16.5" customHeight="1">
      <c r="A300" s="34"/>
      <c r="B300" s="35"/>
      <c r="C300" s="211" t="s">
        <v>483</v>
      </c>
      <c r="D300" s="211" t="s">
        <v>192</v>
      </c>
      <c r="E300" s="212" t="s">
        <v>547</v>
      </c>
      <c r="F300" s="213" t="s">
        <v>548</v>
      </c>
      <c r="G300" s="214" t="s">
        <v>209</v>
      </c>
      <c r="H300" s="215">
        <v>4</v>
      </c>
      <c r="I300" s="216"/>
      <c r="J300" s="217">
        <f>ROUND(I300*H300,2)</f>
        <v>0</v>
      </c>
      <c r="K300" s="218"/>
      <c r="L300" s="40"/>
      <c r="M300" s="219" t="s">
        <v>1</v>
      </c>
      <c r="N300" s="220" t="s">
        <v>41</v>
      </c>
      <c r="O300" s="87"/>
      <c r="P300" s="221">
        <f>O300*H300</f>
        <v>0</v>
      </c>
      <c r="Q300" s="221">
        <v>0</v>
      </c>
      <c r="R300" s="221">
        <f>Q300*H300</f>
        <v>0</v>
      </c>
      <c r="S300" s="221">
        <v>0</v>
      </c>
      <c r="T300" s="222">
        <f>S300*H300</f>
        <v>0</v>
      </c>
      <c r="U300" s="34"/>
      <c r="V300" s="34"/>
      <c r="W300" s="34"/>
      <c r="X300" s="34"/>
      <c r="Y300" s="34"/>
      <c r="Z300" s="34"/>
      <c r="AA300" s="34"/>
      <c r="AB300" s="34"/>
      <c r="AC300" s="34"/>
      <c r="AD300" s="34"/>
      <c r="AE300" s="34"/>
      <c r="AR300" s="223" t="s">
        <v>196</v>
      </c>
      <c r="AT300" s="223" t="s">
        <v>192</v>
      </c>
      <c r="AU300" s="223" t="s">
        <v>76</v>
      </c>
      <c r="AY300" s="13" t="s">
        <v>197</v>
      </c>
      <c r="BE300" s="224">
        <f>IF(N300="základní",J300,0)</f>
        <v>0</v>
      </c>
      <c r="BF300" s="224">
        <f>IF(N300="snížená",J300,0)</f>
        <v>0</v>
      </c>
      <c r="BG300" s="224">
        <f>IF(N300="zákl. přenesená",J300,0)</f>
        <v>0</v>
      </c>
      <c r="BH300" s="224">
        <f>IF(N300="sníž. přenesená",J300,0)</f>
        <v>0</v>
      </c>
      <c r="BI300" s="224">
        <f>IF(N300="nulová",J300,0)</f>
        <v>0</v>
      </c>
      <c r="BJ300" s="13" t="s">
        <v>83</v>
      </c>
      <c r="BK300" s="224">
        <f>ROUND(I300*H300,2)</f>
        <v>0</v>
      </c>
      <c r="BL300" s="13" t="s">
        <v>196</v>
      </c>
      <c r="BM300" s="223" t="s">
        <v>869</v>
      </c>
    </row>
    <row r="301" s="2" customFormat="1">
      <c r="A301" s="34"/>
      <c r="B301" s="35"/>
      <c r="C301" s="36"/>
      <c r="D301" s="225" t="s">
        <v>199</v>
      </c>
      <c r="E301" s="36"/>
      <c r="F301" s="226" t="s">
        <v>550</v>
      </c>
      <c r="G301" s="36"/>
      <c r="H301" s="36"/>
      <c r="I301" s="150"/>
      <c r="J301" s="36"/>
      <c r="K301" s="36"/>
      <c r="L301" s="40"/>
      <c r="M301" s="227"/>
      <c r="N301" s="228"/>
      <c r="O301" s="87"/>
      <c r="P301" s="87"/>
      <c r="Q301" s="87"/>
      <c r="R301" s="87"/>
      <c r="S301" s="87"/>
      <c r="T301" s="88"/>
      <c r="U301" s="34"/>
      <c r="V301" s="34"/>
      <c r="W301" s="34"/>
      <c r="X301" s="34"/>
      <c r="Y301" s="34"/>
      <c r="Z301" s="34"/>
      <c r="AA301" s="34"/>
      <c r="AB301" s="34"/>
      <c r="AC301" s="34"/>
      <c r="AD301" s="34"/>
      <c r="AE301" s="34"/>
      <c r="AT301" s="13" t="s">
        <v>199</v>
      </c>
      <c r="AU301" s="13" t="s">
        <v>76</v>
      </c>
    </row>
    <row r="302" s="2" customFormat="1">
      <c r="A302" s="34"/>
      <c r="B302" s="35"/>
      <c r="C302" s="36"/>
      <c r="D302" s="225" t="s">
        <v>201</v>
      </c>
      <c r="E302" s="36"/>
      <c r="F302" s="229" t="s">
        <v>551</v>
      </c>
      <c r="G302" s="36"/>
      <c r="H302" s="36"/>
      <c r="I302" s="150"/>
      <c r="J302" s="36"/>
      <c r="K302" s="36"/>
      <c r="L302" s="40"/>
      <c r="M302" s="227"/>
      <c r="N302" s="228"/>
      <c r="O302" s="87"/>
      <c r="P302" s="87"/>
      <c r="Q302" s="87"/>
      <c r="R302" s="87"/>
      <c r="S302" s="87"/>
      <c r="T302" s="88"/>
      <c r="U302" s="34"/>
      <c r="V302" s="34"/>
      <c r="W302" s="34"/>
      <c r="X302" s="34"/>
      <c r="Y302" s="34"/>
      <c r="Z302" s="34"/>
      <c r="AA302" s="34"/>
      <c r="AB302" s="34"/>
      <c r="AC302" s="34"/>
      <c r="AD302" s="34"/>
      <c r="AE302" s="34"/>
      <c r="AT302" s="13" t="s">
        <v>201</v>
      </c>
      <c r="AU302" s="13" t="s">
        <v>76</v>
      </c>
    </row>
    <row r="303" s="2" customFormat="1" ht="16.5" customHeight="1">
      <c r="A303" s="34"/>
      <c r="B303" s="35"/>
      <c r="C303" s="211" t="s">
        <v>489</v>
      </c>
      <c r="D303" s="211" t="s">
        <v>192</v>
      </c>
      <c r="E303" s="212" t="s">
        <v>553</v>
      </c>
      <c r="F303" s="213" t="s">
        <v>554</v>
      </c>
      <c r="G303" s="214" t="s">
        <v>307</v>
      </c>
      <c r="H303" s="215">
        <v>7.5</v>
      </c>
      <c r="I303" s="216"/>
      <c r="J303" s="217">
        <f>ROUND(I303*H303,2)</f>
        <v>0</v>
      </c>
      <c r="K303" s="218"/>
      <c r="L303" s="40"/>
      <c r="M303" s="219" t="s">
        <v>1</v>
      </c>
      <c r="N303" s="220" t="s">
        <v>41</v>
      </c>
      <c r="O303" s="87"/>
      <c r="P303" s="221">
        <f>O303*H303</f>
        <v>0</v>
      </c>
      <c r="Q303" s="221">
        <v>0</v>
      </c>
      <c r="R303" s="221">
        <f>Q303*H303</f>
        <v>0</v>
      </c>
      <c r="S303" s="221">
        <v>0</v>
      </c>
      <c r="T303" s="222">
        <f>S303*H303</f>
        <v>0</v>
      </c>
      <c r="U303" s="34"/>
      <c r="V303" s="34"/>
      <c r="W303" s="34"/>
      <c r="X303" s="34"/>
      <c r="Y303" s="34"/>
      <c r="Z303" s="34"/>
      <c r="AA303" s="34"/>
      <c r="AB303" s="34"/>
      <c r="AC303" s="34"/>
      <c r="AD303" s="34"/>
      <c r="AE303" s="34"/>
      <c r="AR303" s="223" t="s">
        <v>503</v>
      </c>
      <c r="AT303" s="223" t="s">
        <v>192</v>
      </c>
      <c r="AU303" s="223" t="s">
        <v>76</v>
      </c>
      <c r="AY303" s="13" t="s">
        <v>197</v>
      </c>
      <c r="BE303" s="224">
        <f>IF(N303="základní",J303,0)</f>
        <v>0</v>
      </c>
      <c r="BF303" s="224">
        <f>IF(N303="snížená",J303,0)</f>
        <v>0</v>
      </c>
      <c r="BG303" s="224">
        <f>IF(N303="zákl. přenesená",J303,0)</f>
        <v>0</v>
      </c>
      <c r="BH303" s="224">
        <f>IF(N303="sníž. přenesená",J303,0)</f>
        <v>0</v>
      </c>
      <c r="BI303" s="224">
        <f>IF(N303="nulová",J303,0)</f>
        <v>0</v>
      </c>
      <c r="BJ303" s="13" t="s">
        <v>83</v>
      </c>
      <c r="BK303" s="224">
        <f>ROUND(I303*H303,2)</f>
        <v>0</v>
      </c>
      <c r="BL303" s="13" t="s">
        <v>503</v>
      </c>
      <c r="BM303" s="223" t="s">
        <v>870</v>
      </c>
    </row>
    <row r="304" s="2" customFormat="1">
      <c r="A304" s="34"/>
      <c r="B304" s="35"/>
      <c r="C304" s="36"/>
      <c r="D304" s="225" t="s">
        <v>199</v>
      </c>
      <c r="E304" s="36"/>
      <c r="F304" s="226" t="s">
        <v>556</v>
      </c>
      <c r="G304" s="36"/>
      <c r="H304" s="36"/>
      <c r="I304" s="150"/>
      <c r="J304" s="36"/>
      <c r="K304" s="36"/>
      <c r="L304" s="40"/>
      <c r="M304" s="227"/>
      <c r="N304" s="228"/>
      <c r="O304" s="87"/>
      <c r="P304" s="87"/>
      <c r="Q304" s="87"/>
      <c r="R304" s="87"/>
      <c r="S304" s="87"/>
      <c r="T304" s="88"/>
      <c r="U304" s="34"/>
      <c r="V304" s="34"/>
      <c r="W304" s="34"/>
      <c r="X304" s="34"/>
      <c r="Y304" s="34"/>
      <c r="Z304" s="34"/>
      <c r="AA304" s="34"/>
      <c r="AB304" s="34"/>
      <c r="AC304" s="34"/>
      <c r="AD304" s="34"/>
      <c r="AE304" s="34"/>
      <c r="AT304" s="13" t="s">
        <v>199</v>
      </c>
      <c r="AU304" s="13" t="s">
        <v>76</v>
      </c>
    </row>
    <row r="305" s="2" customFormat="1">
      <c r="A305" s="34"/>
      <c r="B305" s="35"/>
      <c r="C305" s="36"/>
      <c r="D305" s="225" t="s">
        <v>340</v>
      </c>
      <c r="E305" s="36"/>
      <c r="F305" s="229" t="s">
        <v>525</v>
      </c>
      <c r="G305" s="36"/>
      <c r="H305" s="36"/>
      <c r="I305" s="150"/>
      <c r="J305" s="36"/>
      <c r="K305" s="36"/>
      <c r="L305" s="40"/>
      <c r="M305" s="227"/>
      <c r="N305" s="228"/>
      <c r="O305" s="87"/>
      <c r="P305" s="87"/>
      <c r="Q305" s="87"/>
      <c r="R305" s="87"/>
      <c r="S305" s="87"/>
      <c r="T305" s="88"/>
      <c r="U305" s="34"/>
      <c r="V305" s="34"/>
      <c r="W305" s="34"/>
      <c r="X305" s="34"/>
      <c r="Y305" s="34"/>
      <c r="Z305" s="34"/>
      <c r="AA305" s="34"/>
      <c r="AB305" s="34"/>
      <c r="AC305" s="34"/>
      <c r="AD305" s="34"/>
      <c r="AE305" s="34"/>
      <c r="AT305" s="13" t="s">
        <v>340</v>
      </c>
      <c r="AU305" s="13" t="s">
        <v>76</v>
      </c>
    </row>
    <row r="306" s="10" customFormat="1">
      <c r="A306" s="10"/>
      <c r="B306" s="230"/>
      <c r="C306" s="231"/>
      <c r="D306" s="225" t="s">
        <v>203</v>
      </c>
      <c r="E306" s="232" t="s">
        <v>1</v>
      </c>
      <c r="F306" s="233" t="s">
        <v>871</v>
      </c>
      <c r="G306" s="231"/>
      <c r="H306" s="234">
        <v>7.5</v>
      </c>
      <c r="I306" s="235"/>
      <c r="J306" s="231"/>
      <c r="K306" s="231"/>
      <c r="L306" s="236"/>
      <c r="M306" s="237"/>
      <c r="N306" s="238"/>
      <c r="O306" s="238"/>
      <c r="P306" s="238"/>
      <c r="Q306" s="238"/>
      <c r="R306" s="238"/>
      <c r="S306" s="238"/>
      <c r="T306" s="239"/>
      <c r="U306" s="10"/>
      <c r="V306" s="10"/>
      <c r="W306" s="10"/>
      <c r="X306" s="10"/>
      <c r="Y306" s="10"/>
      <c r="Z306" s="10"/>
      <c r="AA306" s="10"/>
      <c r="AB306" s="10"/>
      <c r="AC306" s="10"/>
      <c r="AD306" s="10"/>
      <c r="AE306" s="10"/>
      <c r="AT306" s="240" t="s">
        <v>203</v>
      </c>
      <c r="AU306" s="240" t="s">
        <v>76</v>
      </c>
      <c r="AV306" s="10" t="s">
        <v>85</v>
      </c>
      <c r="AW306" s="10" t="s">
        <v>32</v>
      </c>
      <c r="AX306" s="10" t="s">
        <v>83</v>
      </c>
      <c r="AY306" s="240" t="s">
        <v>197</v>
      </c>
    </row>
    <row r="307" s="2" customFormat="1" ht="16.5" customHeight="1">
      <c r="A307" s="34"/>
      <c r="B307" s="35"/>
      <c r="C307" s="211" t="s">
        <v>495</v>
      </c>
      <c r="D307" s="211" t="s">
        <v>192</v>
      </c>
      <c r="E307" s="212" t="s">
        <v>591</v>
      </c>
      <c r="F307" s="213" t="s">
        <v>592</v>
      </c>
      <c r="G307" s="214" t="s">
        <v>593</v>
      </c>
      <c r="H307" s="215">
        <v>2</v>
      </c>
      <c r="I307" s="216"/>
      <c r="J307" s="217">
        <f>ROUND(I307*H307,2)</f>
        <v>0</v>
      </c>
      <c r="K307" s="218"/>
      <c r="L307" s="40"/>
      <c r="M307" s="219" t="s">
        <v>1</v>
      </c>
      <c r="N307" s="220" t="s">
        <v>41</v>
      </c>
      <c r="O307" s="87"/>
      <c r="P307" s="221">
        <f>O307*H307</f>
        <v>0</v>
      </c>
      <c r="Q307" s="221">
        <v>0</v>
      </c>
      <c r="R307" s="221">
        <f>Q307*H307</f>
        <v>0</v>
      </c>
      <c r="S307" s="221">
        <v>0</v>
      </c>
      <c r="T307" s="222">
        <f>S307*H307</f>
        <v>0</v>
      </c>
      <c r="U307" s="34"/>
      <c r="V307" s="34"/>
      <c r="W307" s="34"/>
      <c r="X307" s="34"/>
      <c r="Y307" s="34"/>
      <c r="Z307" s="34"/>
      <c r="AA307" s="34"/>
      <c r="AB307" s="34"/>
      <c r="AC307" s="34"/>
      <c r="AD307" s="34"/>
      <c r="AE307" s="34"/>
      <c r="AR307" s="223" t="s">
        <v>561</v>
      </c>
      <c r="AT307" s="223" t="s">
        <v>192</v>
      </c>
      <c r="AU307" s="223" t="s">
        <v>76</v>
      </c>
      <c r="AY307" s="13" t="s">
        <v>197</v>
      </c>
      <c r="BE307" s="224">
        <f>IF(N307="základní",J307,0)</f>
        <v>0</v>
      </c>
      <c r="BF307" s="224">
        <f>IF(N307="snížená",J307,0)</f>
        <v>0</v>
      </c>
      <c r="BG307" s="224">
        <f>IF(N307="zákl. přenesená",J307,0)</f>
        <v>0</v>
      </c>
      <c r="BH307" s="224">
        <f>IF(N307="sníž. přenesená",J307,0)</f>
        <v>0</v>
      </c>
      <c r="BI307" s="224">
        <f>IF(N307="nulová",J307,0)</f>
        <v>0</v>
      </c>
      <c r="BJ307" s="13" t="s">
        <v>83</v>
      </c>
      <c r="BK307" s="224">
        <f>ROUND(I307*H307,2)</f>
        <v>0</v>
      </c>
      <c r="BL307" s="13" t="s">
        <v>561</v>
      </c>
      <c r="BM307" s="223" t="s">
        <v>872</v>
      </c>
    </row>
    <row r="308" s="2" customFormat="1">
      <c r="A308" s="34"/>
      <c r="B308" s="35"/>
      <c r="C308" s="36"/>
      <c r="D308" s="225" t="s">
        <v>199</v>
      </c>
      <c r="E308" s="36"/>
      <c r="F308" s="226" t="s">
        <v>592</v>
      </c>
      <c r="G308" s="36"/>
      <c r="H308" s="36"/>
      <c r="I308" s="150"/>
      <c r="J308" s="36"/>
      <c r="K308" s="36"/>
      <c r="L308" s="40"/>
      <c r="M308" s="227"/>
      <c r="N308" s="228"/>
      <c r="O308" s="87"/>
      <c r="P308" s="87"/>
      <c r="Q308" s="87"/>
      <c r="R308" s="87"/>
      <c r="S308" s="87"/>
      <c r="T308" s="88"/>
      <c r="U308" s="34"/>
      <c r="V308" s="34"/>
      <c r="W308" s="34"/>
      <c r="X308" s="34"/>
      <c r="Y308" s="34"/>
      <c r="Z308" s="34"/>
      <c r="AA308" s="34"/>
      <c r="AB308" s="34"/>
      <c r="AC308" s="34"/>
      <c r="AD308" s="34"/>
      <c r="AE308" s="34"/>
      <c r="AT308" s="13" t="s">
        <v>199</v>
      </c>
      <c r="AU308" s="13" t="s">
        <v>76</v>
      </c>
    </row>
    <row r="309" s="2" customFormat="1" ht="16.5" customHeight="1">
      <c r="A309" s="34"/>
      <c r="B309" s="35"/>
      <c r="C309" s="211" t="s">
        <v>500</v>
      </c>
      <c r="D309" s="211" t="s">
        <v>192</v>
      </c>
      <c r="E309" s="212" t="s">
        <v>873</v>
      </c>
      <c r="F309" s="213" t="s">
        <v>874</v>
      </c>
      <c r="G309" s="214" t="s">
        <v>209</v>
      </c>
      <c r="H309" s="215">
        <v>1</v>
      </c>
      <c r="I309" s="216"/>
      <c r="J309" s="217">
        <f>ROUND(I309*H309,2)</f>
        <v>0</v>
      </c>
      <c r="K309" s="218"/>
      <c r="L309" s="40"/>
      <c r="M309" s="219" t="s">
        <v>1</v>
      </c>
      <c r="N309" s="220" t="s">
        <v>41</v>
      </c>
      <c r="O309" s="87"/>
      <c r="P309" s="221">
        <f>O309*H309</f>
        <v>0</v>
      </c>
      <c r="Q309" s="221">
        <v>0</v>
      </c>
      <c r="R309" s="221">
        <f>Q309*H309</f>
        <v>0</v>
      </c>
      <c r="S309" s="221">
        <v>0</v>
      </c>
      <c r="T309" s="222">
        <f>S309*H309</f>
        <v>0</v>
      </c>
      <c r="U309" s="34"/>
      <c r="V309" s="34"/>
      <c r="W309" s="34"/>
      <c r="X309" s="34"/>
      <c r="Y309" s="34"/>
      <c r="Z309" s="34"/>
      <c r="AA309" s="34"/>
      <c r="AB309" s="34"/>
      <c r="AC309" s="34"/>
      <c r="AD309" s="34"/>
      <c r="AE309" s="34"/>
      <c r="AR309" s="223" t="s">
        <v>561</v>
      </c>
      <c r="AT309" s="223" t="s">
        <v>192</v>
      </c>
      <c r="AU309" s="223" t="s">
        <v>76</v>
      </c>
      <c r="AY309" s="13" t="s">
        <v>197</v>
      </c>
      <c r="BE309" s="224">
        <f>IF(N309="základní",J309,0)</f>
        <v>0</v>
      </c>
      <c r="BF309" s="224">
        <f>IF(N309="snížená",J309,0)</f>
        <v>0</v>
      </c>
      <c r="BG309" s="224">
        <f>IF(N309="zákl. přenesená",J309,0)</f>
        <v>0</v>
      </c>
      <c r="BH309" s="224">
        <f>IF(N309="sníž. přenesená",J309,0)</f>
        <v>0</v>
      </c>
      <c r="BI309" s="224">
        <f>IF(N309="nulová",J309,0)</f>
        <v>0</v>
      </c>
      <c r="BJ309" s="13" t="s">
        <v>83</v>
      </c>
      <c r="BK309" s="224">
        <f>ROUND(I309*H309,2)</f>
        <v>0</v>
      </c>
      <c r="BL309" s="13" t="s">
        <v>561</v>
      </c>
      <c r="BM309" s="223" t="s">
        <v>875</v>
      </c>
    </row>
    <row r="310" s="2" customFormat="1">
      <c r="A310" s="34"/>
      <c r="B310" s="35"/>
      <c r="C310" s="36"/>
      <c r="D310" s="225" t="s">
        <v>199</v>
      </c>
      <c r="E310" s="36"/>
      <c r="F310" s="226" t="s">
        <v>874</v>
      </c>
      <c r="G310" s="36"/>
      <c r="H310" s="36"/>
      <c r="I310" s="150"/>
      <c r="J310" s="36"/>
      <c r="K310" s="36"/>
      <c r="L310" s="40"/>
      <c r="M310" s="227"/>
      <c r="N310" s="228"/>
      <c r="O310" s="87"/>
      <c r="P310" s="87"/>
      <c r="Q310" s="87"/>
      <c r="R310" s="87"/>
      <c r="S310" s="87"/>
      <c r="T310" s="88"/>
      <c r="U310" s="34"/>
      <c r="V310" s="34"/>
      <c r="W310" s="34"/>
      <c r="X310" s="34"/>
      <c r="Y310" s="34"/>
      <c r="Z310" s="34"/>
      <c r="AA310" s="34"/>
      <c r="AB310" s="34"/>
      <c r="AC310" s="34"/>
      <c r="AD310" s="34"/>
      <c r="AE310" s="34"/>
      <c r="AT310" s="13" t="s">
        <v>199</v>
      </c>
      <c r="AU310" s="13" t="s">
        <v>76</v>
      </c>
    </row>
    <row r="311" s="2" customFormat="1" ht="21.75" customHeight="1">
      <c r="A311" s="34"/>
      <c r="B311" s="35"/>
      <c r="C311" s="211" t="s">
        <v>508</v>
      </c>
      <c r="D311" s="211" t="s">
        <v>192</v>
      </c>
      <c r="E311" s="212" t="s">
        <v>876</v>
      </c>
      <c r="F311" s="213" t="s">
        <v>877</v>
      </c>
      <c r="G311" s="214" t="s">
        <v>209</v>
      </c>
      <c r="H311" s="215">
        <v>1</v>
      </c>
      <c r="I311" s="216"/>
      <c r="J311" s="217">
        <f>ROUND(I311*H311,2)</f>
        <v>0</v>
      </c>
      <c r="K311" s="218"/>
      <c r="L311" s="40"/>
      <c r="M311" s="219" t="s">
        <v>1</v>
      </c>
      <c r="N311" s="220" t="s">
        <v>41</v>
      </c>
      <c r="O311" s="87"/>
      <c r="P311" s="221">
        <f>O311*H311</f>
        <v>0</v>
      </c>
      <c r="Q311" s="221">
        <v>0</v>
      </c>
      <c r="R311" s="221">
        <f>Q311*H311</f>
        <v>0</v>
      </c>
      <c r="S311" s="221">
        <v>0</v>
      </c>
      <c r="T311" s="222">
        <f>S311*H311</f>
        <v>0</v>
      </c>
      <c r="U311" s="34"/>
      <c r="V311" s="34"/>
      <c r="W311" s="34"/>
      <c r="X311" s="34"/>
      <c r="Y311" s="34"/>
      <c r="Z311" s="34"/>
      <c r="AA311" s="34"/>
      <c r="AB311" s="34"/>
      <c r="AC311" s="34"/>
      <c r="AD311" s="34"/>
      <c r="AE311" s="34"/>
      <c r="AR311" s="223" t="s">
        <v>561</v>
      </c>
      <c r="AT311" s="223" t="s">
        <v>192</v>
      </c>
      <c r="AU311" s="223" t="s">
        <v>76</v>
      </c>
      <c r="AY311" s="13" t="s">
        <v>197</v>
      </c>
      <c r="BE311" s="224">
        <f>IF(N311="základní",J311,0)</f>
        <v>0</v>
      </c>
      <c r="BF311" s="224">
        <f>IF(N311="snížená",J311,0)</f>
        <v>0</v>
      </c>
      <c r="BG311" s="224">
        <f>IF(N311="zákl. přenesená",J311,0)</f>
        <v>0</v>
      </c>
      <c r="BH311" s="224">
        <f>IF(N311="sníž. přenesená",J311,0)</f>
        <v>0</v>
      </c>
      <c r="BI311" s="224">
        <f>IF(N311="nulová",J311,0)</f>
        <v>0</v>
      </c>
      <c r="BJ311" s="13" t="s">
        <v>83</v>
      </c>
      <c r="BK311" s="224">
        <f>ROUND(I311*H311,2)</f>
        <v>0</v>
      </c>
      <c r="BL311" s="13" t="s">
        <v>561</v>
      </c>
      <c r="BM311" s="223" t="s">
        <v>878</v>
      </c>
    </row>
    <row r="312" s="2" customFormat="1">
      <c r="A312" s="34"/>
      <c r="B312" s="35"/>
      <c r="C312" s="36"/>
      <c r="D312" s="225" t="s">
        <v>199</v>
      </c>
      <c r="E312" s="36"/>
      <c r="F312" s="226" t="s">
        <v>879</v>
      </c>
      <c r="G312" s="36"/>
      <c r="H312" s="36"/>
      <c r="I312" s="150"/>
      <c r="J312" s="36"/>
      <c r="K312" s="36"/>
      <c r="L312" s="40"/>
      <c r="M312" s="263"/>
      <c r="N312" s="264"/>
      <c r="O312" s="265"/>
      <c r="P312" s="265"/>
      <c r="Q312" s="265"/>
      <c r="R312" s="265"/>
      <c r="S312" s="265"/>
      <c r="T312" s="266"/>
      <c r="U312" s="34"/>
      <c r="V312" s="34"/>
      <c r="W312" s="34"/>
      <c r="X312" s="34"/>
      <c r="Y312" s="34"/>
      <c r="Z312" s="34"/>
      <c r="AA312" s="34"/>
      <c r="AB312" s="34"/>
      <c r="AC312" s="34"/>
      <c r="AD312" s="34"/>
      <c r="AE312" s="34"/>
      <c r="AT312" s="13" t="s">
        <v>199</v>
      </c>
      <c r="AU312" s="13" t="s">
        <v>76</v>
      </c>
    </row>
    <row r="313" s="2" customFormat="1" ht="6.96" customHeight="1">
      <c r="A313" s="34"/>
      <c r="B313" s="62"/>
      <c r="C313" s="63"/>
      <c r="D313" s="63"/>
      <c r="E313" s="63"/>
      <c r="F313" s="63"/>
      <c r="G313" s="63"/>
      <c r="H313" s="63"/>
      <c r="I313" s="188"/>
      <c r="J313" s="63"/>
      <c r="K313" s="63"/>
      <c r="L313" s="40"/>
      <c r="M313" s="34"/>
      <c r="O313" s="34"/>
      <c r="P313" s="34"/>
      <c r="Q313" s="34"/>
      <c r="R313" s="34"/>
      <c r="S313" s="34"/>
      <c r="T313" s="34"/>
      <c r="U313" s="34"/>
      <c r="V313" s="34"/>
      <c r="W313" s="34"/>
      <c r="X313" s="34"/>
      <c r="Y313" s="34"/>
      <c r="Z313" s="34"/>
      <c r="AA313" s="34"/>
      <c r="AB313" s="34"/>
      <c r="AC313" s="34"/>
      <c r="AD313" s="34"/>
      <c r="AE313" s="34"/>
    </row>
  </sheetData>
  <sheetProtection sheet="1" autoFilter="0" formatColumns="0" formatRows="0" objects="1" scenarios="1" spinCount="100000" saltValue="NewN+S43fPSwm1+5KOBiMRohM5kSLa8vcGh8gnnPVSIqf4RVd/Elhrr+UYVEEvM7v5WUyAZFzzu6hk0MBa0Npw==" hashValue="8CLBpCFm0pEJgC33tZsTiR343AsUuJNs0r3/e6DFbhL7ljXkGmUv6mQRBx6oMJYOXB4stLmPdgsBcQqCEJE1SQ==" algorithmName="SHA-512" password="CC35"/>
  <autoFilter ref="C119:K312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08:H108"/>
    <mergeCell ref="E110:H110"/>
    <mergeCell ref="E112:H112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" style="1" customWidth="1"/>
    <col min="8" max="8" width="11.5" style="1" customWidth="1"/>
    <col min="9" max="9" width="20.16016" style="142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42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3" t="s">
        <v>99</v>
      </c>
    </row>
    <row r="3" s="1" customFormat="1" ht="6.96" customHeight="1">
      <c r="B3" s="143"/>
      <c r="C3" s="144"/>
      <c r="D3" s="144"/>
      <c r="E3" s="144"/>
      <c r="F3" s="144"/>
      <c r="G3" s="144"/>
      <c r="H3" s="144"/>
      <c r="I3" s="145"/>
      <c r="J3" s="144"/>
      <c r="K3" s="144"/>
      <c r="L3" s="16"/>
      <c r="AT3" s="13" t="s">
        <v>85</v>
      </c>
    </row>
    <row r="4" s="1" customFormat="1" ht="24.96" customHeight="1">
      <c r="B4" s="16"/>
      <c r="D4" s="146" t="s">
        <v>169</v>
      </c>
      <c r="I4" s="142"/>
      <c r="L4" s="16"/>
      <c r="M4" s="147" t="s">
        <v>10</v>
      </c>
      <c r="AT4" s="13" t="s">
        <v>4</v>
      </c>
    </row>
    <row r="5" s="1" customFormat="1" ht="6.96" customHeight="1">
      <c r="B5" s="16"/>
      <c r="I5" s="142"/>
      <c r="L5" s="16"/>
    </row>
    <row r="6" s="1" customFormat="1" ht="12" customHeight="1">
      <c r="B6" s="16"/>
      <c r="D6" s="148" t="s">
        <v>16</v>
      </c>
      <c r="I6" s="142"/>
      <c r="L6" s="16"/>
    </row>
    <row r="7" s="1" customFormat="1" ht="16.5" customHeight="1">
      <c r="B7" s="16"/>
      <c r="E7" s="149" t="str">
        <f>'Rekapitulace stavby'!K6</f>
        <v xml:space="preserve">Oprava kolejí a výhybek v uzlu Plzeň a na trati  Plzeň - Blatno</v>
      </c>
      <c r="F7" s="148"/>
      <c r="G7" s="148"/>
      <c r="H7" s="148"/>
      <c r="I7" s="142"/>
      <c r="L7" s="16"/>
    </row>
    <row r="8" s="1" customFormat="1" ht="12" customHeight="1">
      <c r="B8" s="16"/>
      <c r="D8" s="148" t="s">
        <v>170</v>
      </c>
      <c r="I8" s="142"/>
      <c r="L8" s="16"/>
    </row>
    <row r="9" s="2" customFormat="1" ht="16.5" customHeight="1">
      <c r="A9" s="34"/>
      <c r="B9" s="40"/>
      <c r="C9" s="34"/>
      <c r="D9" s="34"/>
      <c r="E9" s="149" t="s">
        <v>171</v>
      </c>
      <c r="F9" s="34"/>
      <c r="G9" s="34"/>
      <c r="H9" s="34"/>
      <c r="I9" s="150"/>
      <c r="J9" s="34"/>
      <c r="K9" s="34"/>
      <c r="L9" s="59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 ht="12" customHeight="1">
      <c r="A10" s="34"/>
      <c r="B10" s="40"/>
      <c r="C10" s="34"/>
      <c r="D10" s="148" t="s">
        <v>172</v>
      </c>
      <c r="E10" s="34"/>
      <c r="F10" s="34"/>
      <c r="G10" s="34"/>
      <c r="H10" s="34"/>
      <c r="I10" s="150"/>
      <c r="J10" s="34"/>
      <c r="K10" s="34"/>
      <c r="L10" s="59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6.5" customHeight="1">
      <c r="A11" s="34"/>
      <c r="B11" s="40"/>
      <c r="C11" s="34"/>
      <c r="D11" s="34"/>
      <c r="E11" s="151" t="s">
        <v>880</v>
      </c>
      <c r="F11" s="34"/>
      <c r="G11" s="34"/>
      <c r="H11" s="34"/>
      <c r="I11" s="150"/>
      <c r="J11" s="34"/>
      <c r="K11" s="34"/>
      <c r="L11" s="59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>
      <c r="A12" s="34"/>
      <c r="B12" s="40"/>
      <c r="C12" s="34"/>
      <c r="D12" s="34"/>
      <c r="E12" s="34"/>
      <c r="F12" s="34"/>
      <c r="G12" s="34"/>
      <c r="H12" s="34"/>
      <c r="I12" s="150"/>
      <c r="J12" s="34"/>
      <c r="K12" s="34"/>
      <c r="L12" s="59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2" customHeight="1">
      <c r="A13" s="34"/>
      <c r="B13" s="40"/>
      <c r="C13" s="34"/>
      <c r="D13" s="148" t="s">
        <v>18</v>
      </c>
      <c r="E13" s="34"/>
      <c r="F13" s="137" t="s">
        <v>1</v>
      </c>
      <c r="G13" s="34"/>
      <c r="H13" s="34"/>
      <c r="I13" s="152" t="s">
        <v>19</v>
      </c>
      <c r="J13" s="137" t="s">
        <v>1</v>
      </c>
      <c r="K13" s="34"/>
      <c r="L13" s="59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40"/>
      <c r="C14" s="34"/>
      <c r="D14" s="148" t="s">
        <v>20</v>
      </c>
      <c r="E14" s="34"/>
      <c r="F14" s="137" t="s">
        <v>21</v>
      </c>
      <c r="G14" s="34"/>
      <c r="H14" s="34"/>
      <c r="I14" s="152" t="s">
        <v>22</v>
      </c>
      <c r="J14" s="153" t="str">
        <f>'Rekapitulace stavby'!AN8</f>
        <v>8. 1. 2020</v>
      </c>
      <c r="K14" s="34"/>
      <c r="L14" s="59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0.8" customHeight="1">
      <c r="A15" s="34"/>
      <c r="B15" s="40"/>
      <c r="C15" s="34"/>
      <c r="D15" s="34"/>
      <c r="E15" s="34"/>
      <c r="F15" s="34"/>
      <c r="G15" s="34"/>
      <c r="H15" s="34"/>
      <c r="I15" s="150"/>
      <c r="J15" s="34"/>
      <c r="K15" s="34"/>
      <c r="L15" s="59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12" customHeight="1">
      <c r="A16" s="34"/>
      <c r="B16" s="40"/>
      <c r="C16" s="34"/>
      <c r="D16" s="148" t="s">
        <v>24</v>
      </c>
      <c r="E16" s="34"/>
      <c r="F16" s="34"/>
      <c r="G16" s="34"/>
      <c r="H16" s="34"/>
      <c r="I16" s="152" t="s">
        <v>25</v>
      </c>
      <c r="J16" s="137" t="s">
        <v>1</v>
      </c>
      <c r="K16" s="34"/>
      <c r="L16" s="59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8" customHeight="1">
      <c r="A17" s="34"/>
      <c r="B17" s="40"/>
      <c r="C17" s="34"/>
      <c r="D17" s="34"/>
      <c r="E17" s="137" t="s">
        <v>26</v>
      </c>
      <c r="F17" s="34"/>
      <c r="G17" s="34"/>
      <c r="H17" s="34"/>
      <c r="I17" s="152" t="s">
        <v>27</v>
      </c>
      <c r="J17" s="137" t="s">
        <v>1</v>
      </c>
      <c r="K17" s="34"/>
      <c r="L17" s="59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6.96" customHeight="1">
      <c r="A18" s="34"/>
      <c r="B18" s="40"/>
      <c r="C18" s="34"/>
      <c r="D18" s="34"/>
      <c r="E18" s="34"/>
      <c r="F18" s="34"/>
      <c r="G18" s="34"/>
      <c r="H18" s="34"/>
      <c r="I18" s="150"/>
      <c r="J18" s="34"/>
      <c r="K18" s="34"/>
      <c r="L18" s="59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12" customHeight="1">
      <c r="A19" s="34"/>
      <c r="B19" s="40"/>
      <c r="C19" s="34"/>
      <c r="D19" s="148" t="s">
        <v>28</v>
      </c>
      <c r="E19" s="34"/>
      <c r="F19" s="34"/>
      <c r="G19" s="34"/>
      <c r="H19" s="34"/>
      <c r="I19" s="152" t="s">
        <v>25</v>
      </c>
      <c r="J19" s="29" t="str">
        <f>'Rekapitulace stavby'!AN13</f>
        <v>Vyplň údaj</v>
      </c>
      <c r="K19" s="34"/>
      <c r="L19" s="59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8" customHeight="1">
      <c r="A20" s="34"/>
      <c r="B20" s="40"/>
      <c r="C20" s="34"/>
      <c r="D20" s="34"/>
      <c r="E20" s="29" t="str">
        <f>'Rekapitulace stavby'!E14</f>
        <v>Vyplň údaj</v>
      </c>
      <c r="F20" s="137"/>
      <c r="G20" s="137"/>
      <c r="H20" s="137"/>
      <c r="I20" s="152" t="s">
        <v>27</v>
      </c>
      <c r="J20" s="29" t="str">
        <f>'Rekapitulace stavby'!AN14</f>
        <v>Vyplň údaj</v>
      </c>
      <c r="K20" s="34"/>
      <c r="L20" s="59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6.96" customHeight="1">
      <c r="A21" s="34"/>
      <c r="B21" s="40"/>
      <c r="C21" s="34"/>
      <c r="D21" s="34"/>
      <c r="E21" s="34"/>
      <c r="F21" s="34"/>
      <c r="G21" s="34"/>
      <c r="H21" s="34"/>
      <c r="I21" s="150"/>
      <c r="J21" s="34"/>
      <c r="K21" s="34"/>
      <c r="L21" s="59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12" customHeight="1">
      <c r="A22" s="34"/>
      <c r="B22" s="40"/>
      <c r="C22" s="34"/>
      <c r="D22" s="148" t="s">
        <v>30</v>
      </c>
      <c r="E22" s="34"/>
      <c r="F22" s="34"/>
      <c r="G22" s="34"/>
      <c r="H22" s="34"/>
      <c r="I22" s="152" t="s">
        <v>25</v>
      </c>
      <c r="J22" s="137" t="str">
        <f>IF('Rekapitulace stavby'!AN16="","",'Rekapitulace stavby'!AN16)</f>
        <v/>
      </c>
      <c r="K22" s="34"/>
      <c r="L22" s="59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8" customHeight="1">
      <c r="A23" s="34"/>
      <c r="B23" s="40"/>
      <c r="C23" s="34"/>
      <c r="D23" s="34"/>
      <c r="E23" s="137" t="str">
        <f>IF('Rekapitulace stavby'!E17="","",'Rekapitulace stavby'!E17)</f>
        <v xml:space="preserve"> </v>
      </c>
      <c r="F23" s="34"/>
      <c r="G23" s="34"/>
      <c r="H23" s="34"/>
      <c r="I23" s="152" t="s">
        <v>27</v>
      </c>
      <c r="J23" s="137" t="str">
        <f>IF('Rekapitulace stavby'!AN17="","",'Rekapitulace stavby'!AN17)</f>
        <v/>
      </c>
      <c r="K23" s="34"/>
      <c r="L23" s="59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6.96" customHeight="1">
      <c r="A24" s="34"/>
      <c r="B24" s="40"/>
      <c r="C24" s="34"/>
      <c r="D24" s="34"/>
      <c r="E24" s="34"/>
      <c r="F24" s="34"/>
      <c r="G24" s="34"/>
      <c r="H24" s="34"/>
      <c r="I24" s="150"/>
      <c r="J24" s="34"/>
      <c r="K24" s="34"/>
      <c r="L24" s="59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12" customHeight="1">
      <c r="A25" s="34"/>
      <c r="B25" s="40"/>
      <c r="C25" s="34"/>
      <c r="D25" s="148" t="s">
        <v>33</v>
      </c>
      <c r="E25" s="34"/>
      <c r="F25" s="34"/>
      <c r="G25" s="34"/>
      <c r="H25" s="34"/>
      <c r="I25" s="152" t="s">
        <v>25</v>
      </c>
      <c r="J25" s="137" t="s">
        <v>1</v>
      </c>
      <c r="K25" s="34"/>
      <c r="L25" s="59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8" customHeight="1">
      <c r="A26" s="34"/>
      <c r="B26" s="40"/>
      <c r="C26" s="34"/>
      <c r="D26" s="34"/>
      <c r="E26" s="137" t="s">
        <v>34</v>
      </c>
      <c r="F26" s="34"/>
      <c r="G26" s="34"/>
      <c r="H26" s="34"/>
      <c r="I26" s="152" t="s">
        <v>27</v>
      </c>
      <c r="J26" s="137" t="s">
        <v>1</v>
      </c>
      <c r="K26" s="34"/>
      <c r="L26" s="59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2" customFormat="1" ht="6.96" customHeight="1">
      <c r="A27" s="34"/>
      <c r="B27" s="40"/>
      <c r="C27" s="34"/>
      <c r="D27" s="34"/>
      <c r="E27" s="34"/>
      <c r="F27" s="34"/>
      <c r="G27" s="34"/>
      <c r="H27" s="34"/>
      <c r="I27" s="150"/>
      <c r="J27" s="34"/>
      <c r="K27" s="34"/>
      <c r="L27" s="59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="2" customFormat="1" ht="12" customHeight="1">
      <c r="A28" s="34"/>
      <c r="B28" s="40"/>
      <c r="C28" s="34"/>
      <c r="D28" s="148" t="s">
        <v>35</v>
      </c>
      <c r="E28" s="34"/>
      <c r="F28" s="34"/>
      <c r="G28" s="34"/>
      <c r="H28" s="34"/>
      <c r="I28" s="150"/>
      <c r="J28" s="34"/>
      <c r="K28" s="34"/>
      <c r="L28" s="59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8" customFormat="1" ht="16.5" customHeight="1">
      <c r="A29" s="154"/>
      <c r="B29" s="155"/>
      <c r="C29" s="154"/>
      <c r="D29" s="154"/>
      <c r="E29" s="156" t="s">
        <v>1</v>
      </c>
      <c r="F29" s="156"/>
      <c r="G29" s="156"/>
      <c r="H29" s="156"/>
      <c r="I29" s="157"/>
      <c r="J29" s="154"/>
      <c r="K29" s="154"/>
      <c r="L29" s="158"/>
      <c r="S29" s="154"/>
      <c r="T29" s="154"/>
      <c r="U29" s="154"/>
      <c r="V29" s="154"/>
      <c r="W29" s="154"/>
      <c r="X29" s="154"/>
      <c r="Y29" s="154"/>
      <c r="Z29" s="154"/>
      <c r="AA29" s="154"/>
      <c r="AB29" s="154"/>
      <c r="AC29" s="154"/>
      <c r="AD29" s="154"/>
      <c r="AE29" s="154"/>
    </row>
    <row r="30" s="2" customFormat="1" ht="6.96" customHeight="1">
      <c r="A30" s="34"/>
      <c r="B30" s="40"/>
      <c r="C30" s="34"/>
      <c r="D30" s="34"/>
      <c r="E30" s="34"/>
      <c r="F30" s="34"/>
      <c r="G30" s="34"/>
      <c r="H30" s="34"/>
      <c r="I30" s="150"/>
      <c r="J30" s="34"/>
      <c r="K30" s="34"/>
      <c r="L30" s="59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40"/>
      <c r="C31" s="34"/>
      <c r="D31" s="159"/>
      <c r="E31" s="159"/>
      <c r="F31" s="159"/>
      <c r="G31" s="159"/>
      <c r="H31" s="159"/>
      <c r="I31" s="160"/>
      <c r="J31" s="159"/>
      <c r="K31" s="159"/>
      <c r="L31" s="59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25.44" customHeight="1">
      <c r="A32" s="34"/>
      <c r="B32" s="40"/>
      <c r="C32" s="34"/>
      <c r="D32" s="161" t="s">
        <v>36</v>
      </c>
      <c r="E32" s="34"/>
      <c r="F32" s="34"/>
      <c r="G32" s="34"/>
      <c r="H32" s="34"/>
      <c r="I32" s="150"/>
      <c r="J32" s="162">
        <f>ROUND(J120, 2)</f>
        <v>0</v>
      </c>
      <c r="K32" s="34"/>
      <c r="L32" s="59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6.96" customHeight="1">
      <c r="A33" s="34"/>
      <c r="B33" s="40"/>
      <c r="C33" s="34"/>
      <c r="D33" s="159"/>
      <c r="E33" s="159"/>
      <c r="F33" s="159"/>
      <c r="G33" s="159"/>
      <c r="H33" s="159"/>
      <c r="I33" s="160"/>
      <c r="J33" s="159"/>
      <c r="K33" s="159"/>
      <c r="L33" s="59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40"/>
      <c r="C34" s="34"/>
      <c r="D34" s="34"/>
      <c r="E34" s="34"/>
      <c r="F34" s="163" t="s">
        <v>38</v>
      </c>
      <c r="G34" s="34"/>
      <c r="H34" s="34"/>
      <c r="I34" s="164" t="s">
        <v>37</v>
      </c>
      <c r="J34" s="163" t="s">
        <v>39</v>
      </c>
      <c r="K34" s="34"/>
      <c r="L34" s="59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="2" customFormat="1" ht="14.4" customHeight="1">
      <c r="A35" s="34"/>
      <c r="B35" s="40"/>
      <c r="C35" s="34"/>
      <c r="D35" s="165" t="s">
        <v>40</v>
      </c>
      <c r="E35" s="148" t="s">
        <v>41</v>
      </c>
      <c r="F35" s="166">
        <f>ROUND((SUM(BE120:BE144)),  2)</f>
        <v>0</v>
      </c>
      <c r="G35" s="34"/>
      <c r="H35" s="34"/>
      <c r="I35" s="167">
        <v>0.20999999999999999</v>
      </c>
      <c r="J35" s="166">
        <f>ROUND(((SUM(BE120:BE144))*I35),  2)</f>
        <v>0</v>
      </c>
      <c r="K35" s="34"/>
      <c r="L35" s="59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="2" customFormat="1" ht="14.4" customHeight="1">
      <c r="A36" s="34"/>
      <c r="B36" s="40"/>
      <c r="C36" s="34"/>
      <c r="D36" s="34"/>
      <c r="E36" s="148" t="s">
        <v>42</v>
      </c>
      <c r="F36" s="166">
        <f>ROUND((SUM(BF120:BF144)),  2)</f>
        <v>0</v>
      </c>
      <c r="G36" s="34"/>
      <c r="H36" s="34"/>
      <c r="I36" s="167">
        <v>0.14999999999999999</v>
      </c>
      <c r="J36" s="166">
        <f>ROUND(((SUM(BF120:BF144))*I36),  2)</f>
        <v>0</v>
      </c>
      <c r="K36" s="34"/>
      <c r="L36" s="59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40"/>
      <c r="C37" s="34"/>
      <c r="D37" s="34"/>
      <c r="E37" s="148" t="s">
        <v>43</v>
      </c>
      <c r="F37" s="166">
        <f>ROUND((SUM(BG120:BG144)),  2)</f>
        <v>0</v>
      </c>
      <c r="G37" s="34"/>
      <c r="H37" s="34"/>
      <c r="I37" s="167">
        <v>0.20999999999999999</v>
      </c>
      <c r="J37" s="166">
        <f>0</f>
        <v>0</v>
      </c>
      <c r="K37" s="34"/>
      <c r="L37" s="59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hidden="1" s="2" customFormat="1" ht="14.4" customHeight="1">
      <c r="A38" s="34"/>
      <c r="B38" s="40"/>
      <c r="C38" s="34"/>
      <c r="D38" s="34"/>
      <c r="E38" s="148" t="s">
        <v>44</v>
      </c>
      <c r="F38" s="166">
        <f>ROUND((SUM(BH120:BH144)),  2)</f>
        <v>0</v>
      </c>
      <c r="G38" s="34"/>
      <c r="H38" s="34"/>
      <c r="I38" s="167">
        <v>0.14999999999999999</v>
      </c>
      <c r="J38" s="166">
        <f>0</f>
        <v>0</v>
      </c>
      <c r="K38" s="34"/>
      <c r="L38" s="59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hidden="1" s="2" customFormat="1" ht="14.4" customHeight="1">
      <c r="A39" s="34"/>
      <c r="B39" s="40"/>
      <c r="C39" s="34"/>
      <c r="D39" s="34"/>
      <c r="E39" s="148" t="s">
        <v>45</v>
      </c>
      <c r="F39" s="166">
        <f>ROUND((SUM(BI120:BI144)),  2)</f>
        <v>0</v>
      </c>
      <c r="G39" s="34"/>
      <c r="H39" s="34"/>
      <c r="I39" s="167">
        <v>0</v>
      </c>
      <c r="J39" s="166">
        <f>0</f>
        <v>0</v>
      </c>
      <c r="K39" s="34"/>
      <c r="L39" s="59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6.96" customHeight="1">
      <c r="A40" s="34"/>
      <c r="B40" s="40"/>
      <c r="C40" s="34"/>
      <c r="D40" s="34"/>
      <c r="E40" s="34"/>
      <c r="F40" s="34"/>
      <c r="G40" s="34"/>
      <c r="H40" s="34"/>
      <c r="I40" s="150"/>
      <c r="J40" s="34"/>
      <c r="K40" s="34"/>
      <c r="L40" s="59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2" customFormat="1" ht="25.44" customHeight="1">
      <c r="A41" s="34"/>
      <c r="B41" s="40"/>
      <c r="C41" s="168"/>
      <c r="D41" s="169" t="s">
        <v>46</v>
      </c>
      <c r="E41" s="170"/>
      <c r="F41" s="170"/>
      <c r="G41" s="171" t="s">
        <v>47</v>
      </c>
      <c r="H41" s="172" t="s">
        <v>48</v>
      </c>
      <c r="I41" s="173"/>
      <c r="J41" s="174">
        <f>SUM(J32:J39)</f>
        <v>0</v>
      </c>
      <c r="K41" s="175"/>
      <c r="L41" s="59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="2" customFormat="1" ht="14.4" customHeight="1">
      <c r="A42" s="34"/>
      <c r="B42" s="40"/>
      <c r="C42" s="34"/>
      <c r="D42" s="34"/>
      <c r="E42" s="34"/>
      <c r="F42" s="34"/>
      <c r="G42" s="34"/>
      <c r="H42" s="34"/>
      <c r="I42" s="150"/>
      <c r="J42" s="34"/>
      <c r="K42" s="34"/>
      <c r="L42" s="59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="1" customFormat="1" ht="14.4" customHeight="1">
      <c r="B43" s="16"/>
      <c r="I43" s="142"/>
      <c r="L43" s="16"/>
    </row>
    <row r="44" s="1" customFormat="1" ht="14.4" customHeight="1">
      <c r="B44" s="16"/>
      <c r="I44" s="142"/>
      <c r="L44" s="16"/>
    </row>
    <row r="45" s="1" customFormat="1" ht="14.4" customHeight="1">
      <c r="B45" s="16"/>
      <c r="I45" s="142"/>
      <c r="L45" s="16"/>
    </row>
    <row r="46" s="1" customFormat="1" ht="14.4" customHeight="1">
      <c r="B46" s="16"/>
      <c r="I46" s="142"/>
      <c r="L46" s="16"/>
    </row>
    <row r="47" s="1" customFormat="1" ht="14.4" customHeight="1">
      <c r="B47" s="16"/>
      <c r="I47" s="142"/>
      <c r="L47" s="16"/>
    </row>
    <row r="48" s="1" customFormat="1" ht="14.4" customHeight="1">
      <c r="B48" s="16"/>
      <c r="I48" s="142"/>
      <c r="L48" s="16"/>
    </row>
    <row r="49" s="1" customFormat="1" ht="14.4" customHeight="1">
      <c r="B49" s="16"/>
      <c r="I49" s="142"/>
      <c r="L49" s="16"/>
    </row>
    <row r="50" s="2" customFormat="1" ht="14.4" customHeight="1">
      <c r="B50" s="59"/>
      <c r="D50" s="176" t="s">
        <v>49</v>
      </c>
      <c r="E50" s="177"/>
      <c r="F50" s="177"/>
      <c r="G50" s="176" t="s">
        <v>50</v>
      </c>
      <c r="H50" s="177"/>
      <c r="I50" s="178"/>
      <c r="J50" s="177"/>
      <c r="K50" s="177"/>
      <c r="L50" s="59"/>
    </row>
    <row r="51">
      <c r="B51" s="16"/>
      <c r="L51" s="16"/>
    </row>
    <row r="52">
      <c r="B52" s="16"/>
      <c r="L52" s="16"/>
    </row>
    <row r="53">
      <c r="B53" s="16"/>
      <c r="L53" s="16"/>
    </row>
    <row r="54">
      <c r="B54" s="16"/>
      <c r="L54" s="16"/>
    </row>
    <row r="55">
      <c r="B55" s="16"/>
      <c r="L55" s="16"/>
    </row>
    <row r="56">
      <c r="B56" s="16"/>
      <c r="L56" s="16"/>
    </row>
    <row r="57">
      <c r="B57" s="16"/>
      <c r="L57" s="16"/>
    </row>
    <row r="58">
      <c r="B58" s="16"/>
      <c r="L58" s="16"/>
    </row>
    <row r="59">
      <c r="B59" s="16"/>
      <c r="L59" s="16"/>
    </row>
    <row r="60">
      <c r="B60" s="16"/>
      <c r="L60" s="16"/>
    </row>
    <row r="61" s="2" customFormat="1">
      <c r="A61" s="34"/>
      <c r="B61" s="40"/>
      <c r="C61" s="34"/>
      <c r="D61" s="179" t="s">
        <v>51</v>
      </c>
      <c r="E61" s="180"/>
      <c r="F61" s="181" t="s">
        <v>52</v>
      </c>
      <c r="G61" s="179" t="s">
        <v>51</v>
      </c>
      <c r="H61" s="180"/>
      <c r="I61" s="182"/>
      <c r="J61" s="183" t="s">
        <v>52</v>
      </c>
      <c r="K61" s="180"/>
      <c r="L61" s="59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6"/>
      <c r="L62" s="16"/>
    </row>
    <row r="63">
      <c r="B63" s="16"/>
      <c r="L63" s="16"/>
    </row>
    <row r="64">
      <c r="B64" s="16"/>
      <c r="L64" s="16"/>
    </row>
    <row r="65" s="2" customFormat="1">
      <c r="A65" s="34"/>
      <c r="B65" s="40"/>
      <c r="C65" s="34"/>
      <c r="D65" s="176" t="s">
        <v>53</v>
      </c>
      <c r="E65" s="184"/>
      <c r="F65" s="184"/>
      <c r="G65" s="176" t="s">
        <v>54</v>
      </c>
      <c r="H65" s="184"/>
      <c r="I65" s="185"/>
      <c r="J65" s="184"/>
      <c r="K65" s="184"/>
      <c r="L65" s="59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6"/>
      <c r="L66" s="16"/>
    </row>
    <row r="67">
      <c r="B67" s="16"/>
      <c r="L67" s="16"/>
    </row>
    <row r="68">
      <c r="B68" s="16"/>
      <c r="L68" s="16"/>
    </row>
    <row r="69">
      <c r="B69" s="16"/>
      <c r="L69" s="16"/>
    </row>
    <row r="70">
      <c r="B70" s="16"/>
      <c r="L70" s="16"/>
    </row>
    <row r="71">
      <c r="B71" s="16"/>
      <c r="L71" s="16"/>
    </row>
    <row r="72">
      <c r="B72" s="16"/>
      <c r="L72" s="16"/>
    </row>
    <row r="73">
      <c r="B73" s="16"/>
      <c r="L73" s="16"/>
    </row>
    <row r="74">
      <c r="B74" s="16"/>
      <c r="L74" s="16"/>
    </row>
    <row r="75">
      <c r="B75" s="16"/>
      <c r="L75" s="16"/>
    </row>
    <row r="76" s="2" customFormat="1">
      <c r="A76" s="34"/>
      <c r="B76" s="40"/>
      <c r="C76" s="34"/>
      <c r="D76" s="179" t="s">
        <v>51</v>
      </c>
      <c r="E76" s="180"/>
      <c r="F76" s="181" t="s">
        <v>52</v>
      </c>
      <c r="G76" s="179" t="s">
        <v>51</v>
      </c>
      <c r="H76" s="180"/>
      <c r="I76" s="182"/>
      <c r="J76" s="183" t="s">
        <v>52</v>
      </c>
      <c r="K76" s="180"/>
      <c r="L76" s="59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186"/>
      <c r="C77" s="187"/>
      <c r="D77" s="187"/>
      <c r="E77" s="187"/>
      <c r="F77" s="187"/>
      <c r="G77" s="187"/>
      <c r="H77" s="187"/>
      <c r="I77" s="188"/>
      <c r="J77" s="187"/>
      <c r="K77" s="187"/>
      <c r="L77" s="59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189"/>
      <c r="C81" s="190"/>
      <c r="D81" s="190"/>
      <c r="E81" s="190"/>
      <c r="F81" s="190"/>
      <c r="G81" s="190"/>
      <c r="H81" s="190"/>
      <c r="I81" s="191"/>
      <c r="J81" s="190"/>
      <c r="K81" s="190"/>
      <c r="L81" s="59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174</v>
      </c>
      <c r="D82" s="36"/>
      <c r="E82" s="36"/>
      <c r="F82" s="36"/>
      <c r="G82" s="36"/>
      <c r="H82" s="36"/>
      <c r="I82" s="150"/>
      <c r="J82" s="36"/>
      <c r="K82" s="36"/>
      <c r="L82" s="59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6"/>
      <c r="D83" s="36"/>
      <c r="E83" s="36"/>
      <c r="F83" s="36"/>
      <c r="G83" s="36"/>
      <c r="H83" s="36"/>
      <c r="I83" s="150"/>
      <c r="J83" s="36"/>
      <c r="K83" s="36"/>
      <c r="L83" s="59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16</v>
      </c>
      <c r="D84" s="36"/>
      <c r="E84" s="36"/>
      <c r="F84" s="36"/>
      <c r="G84" s="36"/>
      <c r="H84" s="36"/>
      <c r="I84" s="150"/>
      <c r="J84" s="36"/>
      <c r="K84" s="36"/>
      <c r="L84" s="59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16.5" customHeight="1">
      <c r="A85" s="34"/>
      <c r="B85" s="35"/>
      <c r="C85" s="36"/>
      <c r="D85" s="36"/>
      <c r="E85" s="192" t="str">
        <f>E7</f>
        <v xml:space="preserve">Oprava kolejí a výhybek v uzlu Plzeň a na trati  Plzeň - Blatno</v>
      </c>
      <c r="F85" s="28"/>
      <c r="G85" s="28"/>
      <c r="H85" s="28"/>
      <c r="I85" s="150"/>
      <c r="J85" s="36"/>
      <c r="K85" s="36"/>
      <c r="L85" s="59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1" customFormat="1" ht="12" customHeight="1">
      <c r="B86" s="17"/>
      <c r="C86" s="28" t="s">
        <v>170</v>
      </c>
      <c r="D86" s="18"/>
      <c r="E86" s="18"/>
      <c r="F86" s="18"/>
      <c r="G86" s="18"/>
      <c r="H86" s="18"/>
      <c r="I86" s="142"/>
      <c r="J86" s="18"/>
      <c r="K86" s="18"/>
      <c r="L86" s="16"/>
    </row>
    <row r="87" s="2" customFormat="1" ht="16.5" customHeight="1">
      <c r="A87" s="34"/>
      <c r="B87" s="35"/>
      <c r="C87" s="36"/>
      <c r="D87" s="36"/>
      <c r="E87" s="192" t="s">
        <v>171</v>
      </c>
      <c r="F87" s="36"/>
      <c r="G87" s="36"/>
      <c r="H87" s="36"/>
      <c r="I87" s="150"/>
      <c r="J87" s="36"/>
      <c r="K87" s="36"/>
      <c r="L87" s="59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12" customHeight="1">
      <c r="A88" s="34"/>
      <c r="B88" s="35"/>
      <c r="C88" s="28" t="s">
        <v>172</v>
      </c>
      <c r="D88" s="36"/>
      <c r="E88" s="36"/>
      <c r="F88" s="36"/>
      <c r="G88" s="36"/>
      <c r="H88" s="36"/>
      <c r="I88" s="150"/>
      <c r="J88" s="36"/>
      <c r="K88" s="36"/>
      <c r="L88" s="59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6.5" customHeight="1">
      <c r="A89" s="34"/>
      <c r="B89" s="35"/>
      <c r="C89" s="36"/>
      <c r="D89" s="36"/>
      <c r="E89" s="72" t="str">
        <f>E11</f>
        <v>SO 1.4 - Materiál objednatele v.č. 484</v>
      </c>
      <c r="F89" s="36"/>
      <c r="G89" s="36"/>
      <c r="H89" s="36"/>
      <c r="I89" s="150"/>
      <c r="J89" s="36"/>
      <c r="K89" s="36"/>
      <c r="L89" s="59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6"/>
      <c r="D90" s="36"/>
      <c r="E90" s="36"/>
      <c r="F90" s="36"/>
      <c r="G90" s="36"/>
      <c r="H90" s="36"/>
      <c r="I90" s="150"/>
      <c r="J90" s="36"/>
      <c r="K90" s="36"/>
      <c r="L90" s="59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2" customHeight="1">
      <c r="A91" s="34"/>
      <c r="B91" s="35"/>
      <c r="C91" s="28" t="s">
        <v>20</v>
      </c>
      <c r="D91" s="36"/>
      <c r="E91" s="36"/>
      <c r="F91" s="23" t="str">
        <f>F14</f>
        <v>TO Plzeň, TO Třemošná</v>
      </c>
      <c r="G91" s="36"/>
      <c r="H91" s="36"/>
      <c r="I91" s="152" t="s">
        <v>22</v>
      </c>
      <c r="J91" s="75" t="str">
        <f>IF(J14="","",J14)</f>
        <v>8. 1. 2020</v>
      </c>
      <c r="K91" s="36"/>
      <c r="L91" s="59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6.96" customHeight="1">
      <c r="A92" s="34"/>
      <c r="B92" s="35"/>
      <c r="C92" s="36"/>
      <c r="D92" s="36"/>
      <c r="E92" s="36"/>
      <c r="F92" s="36"/>
      <c r="G92" s="36"/>
      <c r="H92" s="36"/>
      <c r="I92" s="150"/>
      <c r="J92" s="36"/>
      <c r="K92" s="36"/>
      <c r="L92" s="59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5.15" customHeight="1">
      <c r="A93" s="34"/>
      <c r="B93" s="35"/>
      <c r="C93" s="28" t="s">
        <v>24</v>
      </c>
      <c r="D93" s="36"/>
      <c r="E93" s="36"/>
      <c r="F93" s="23" t="str">
        <f>E17</f>
        <v xml:space="preserve">Správa železnic s.o. -  OŘ Plzeň</v>
      </c>
      <c r="G93" s="36"/>
      <c r="H93" s="36"/>
      <c r="I93" s="152" t="s">
        <v>30</v>
      </c>
      <c r="J93" s="32" t="str">
        <f>E23</f>
        <v xml:space="preserve"> </v>
      </c>
      <c r="K93" s="36"/>
      <c r="L93" s="59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15.15" customHeight="1">
      <c r="A94" s="34"/>
      <c r="B94" s="35"/>
      <c r="C94" s="28" t="s">
        <v>28</v>
      </c>
      <c r="D94" s="36"/>
      <c r="E94" s="36"/>
      <c r="F94" s="23" t="str">
        <f>IF(E20="","",E20)</f>
        <v>Vyplň údaj</v>
      </c>
      <c r="G94" s="36"/>
      <c r="H94" s="36"/>
      <c r="I94" s="152" t="s">
        <v>33</v>
      </c>
      <c r="J94" s="32" t="str">
        <f>E26</f>
        <v>Jung</v>
      </c>
      <c r="K94" s="36"/>
      <c r="L94" s="59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6"/>
      <c r="D95" s="36"/>
      <c r="E95" s="36"/>
      <c r="F95" s="36"/>
      <c r="G95" s="36"/>
      <c r="H95" s="36"/>
      <c r="I95" s="150"/>
      <c r="J95" s="36"/>
      <c r="K95" s="36"/>
      <c r="L95" s="59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9.28" customHeight="1">
      <c r="A96" s="34"/>
      <c r="B96" s="35"/>
      <c r="C96" s="193" t="s">
        <v>175</v>
      </c>
      <c r="D96" s="194"/>
      <c r="E96" s="194"/>
      <c r="F96" s="194"/>
      <c r="G96" s="194"/>
      <c r="H96" s="194"/>
      <c r="I96" s="195"/>
      <c r="J96" s="196" t="s">
        <v>176</v>
      </c>
      <c r="K96" s="194"/>
      <c r="L96" s="59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="2" customFormat="1" ht="10.32" customHeight="1">
      <c r="A97" s="34"/>
      <c r="B97" s="35"/>
      <c r="C97" s="36"/>
      <c r="D97" s="36"/>
      <c r="E97" s="36"/>
      <c r="F97" s="36"/>
      <c r="G97" s="36"/>
      <c r="H97" s="36"/>
      <c r="I97" s="150"/>
      <c r="J97" s="36"/>
      <c r="K97" s="36"/>
      <c r="L97" s="59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="2" customFormat="1" ht="22.8" customHeight="1">
      <c r="A98" s="34"/>
      <c r="B98" s="35"/>
      <c r="C98" s="197" t="s">
        <v>177</v>
      </c>
      <c r="D98" s="36"/>
      <c r="E98" s="36"/>
      <c r="F98" s="36"/>
      <c r="G98" s="36"/>
      <c r="H98" s="36"/>
      <c r="I98" s="150"/>
      <c r="J98" s="106">
        <f>J120</f>
        <v>0</v>
      </c>
      <c r="K98" s="36"/>
      <c r="L98" s="59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U98" s="13" t="s">
        <v>178</v>
      </c>
    </row>
    <row r="99" s="2" customFormat="1" ht="21.84" customHeight="1">
      <c r="A99" s="34"/>
      <c r="B99" s="35"/>
      <c r="C99" s="36"/>
      <c r="D99" s="36"/>
      <c r="E99" s="36"/>
      <c r="F99" s="36"/>
      <c r="G99" s="36"/>
      <c r="H99" s="36"/>
      <c r="I99" s="150"/>
      <c r="J99" s="36"/>
      <c r="K99" s="36"/>
      <c r="L99" s="59"/>
      <c r="S99" s="34"/>
      <c r="T99" s="34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</row>
    <row r="100" s="2" customFormat="1" ht="6.96" customHeight="1">
      <c r="A100" s="34"/>
      <c r="B100" s="62"/>
      <c r="C100" s="63"/>
      <c r="D100" s="63"/>
      <c r="E100" s="63"/>
      <c r="F100" s="63"/>
      <c r="G100" s="63"/>
      <c r="H100" s="63"/>
      <c r="I100" s="188"/>
      <c r="J100" s="63"/>
      <c r="K100" s="63"/>
      <c r="L100" s="59"/>
      <c r="S100" s="34"/>
      <c r="T100" s="34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</row>
    <row r="104" s="2" customFormat="1" ht="6.96" customHeight="1">
      <c r="A104" s="34"/>
      <c r="B104" s="64"/>
      <c r="C104" s="65"/>
      <c r="D104" s="65"/>
      <c r="E104" s="65"/>
      <c r="F104" s="65"/>
      <c r="G104" s="65"/>
      <c r="H104" s="65"/>
      <c r="I104" s="191"/>
      <c r="J104" s="65"/>
      <c r="K104" s="65"/>
      <c r="L104" s="59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5" s="2" customFormat="1" ht="24.96" customHeight="1">
      <c r="A105" s="34"/>
      <c r="B105" s="35"/>
      <c r="C105" s="19" t="s">
        <v>179</v>
      </c>
      <c r="D105" s="36"/>
      <c r="E105" s="36"/>
      <c r="F105" s="36"/>
      <c r="G105" s="36"/>
      <c r="H105" s="36"/>
      <c r="I105" s="150"/>
      <c r="J105" s="36"/>
      <c r="K105" s="36"/>
      <c r="L105" s="59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="2" customFormat="1" ht="6.96" customHeight="1">
      <c r="A106" s="34"/>
      <c r="B106" s="35"/>
      <c r="C106" s="36"/>
      <c r="D106" s="36"/>
      <c r="E106" s="36"/>
      <c r="F106" s="36"/>
      <c r="G106" s="36"/>
      <c r="H106" s="36"/>
      <c r="I106" s="150"/>
      <c r="J106" s="36"/>
      <c r="K106" s="36"/>
      <c r="L106" s="59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="2" customFormat="1" ht="12" customHeight="1">
      <c r="A107" s="34"/>
      <c r="B107" s="35"/>
      <c r="C107" s="28" t="s">
        <v>16</v>
      </c>
      <c r="D107" s="36"/>
      <c r="E107" s="36"/>
      <c r="F107" s="36"/>
      <c r="G107" s="36"/>
      <c r="H107" s="36"/>
      <c r="I107" s="150"/>
      <c r="J107" s="36"/>
      <c r="K107" s="36"/>
      <c r="L107" s="59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="2" customFormat="1" ht="16.5" customHeight="1">
      <c r="A108" s="34"/>
      <c r="B108" s="35"/>
      <c r="C108" s="36"/>
      <c r="D108" s="36"/>
      <c r="E108" s="192" t="str">
        <f>E7</f>
        <v xml:space="preserve">Oprava kolejí a výhybek v uzlu Plzeň a na trati  Plzeň - Blatno</v>
      </c>
      <c r="F108" s="28"/>
      <c r="G108" s="28"/>
      <c r="H108" s="28"/>
      <c r="I108" s="150"/>
      <c r="J108" s="36"/>
      <c r="K108" s="36"/>
      <c r="L108" s="59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="1" customFormat="1" ht="12" customHeight="1">
      <c r="B109" s="17"/>
      <c r="C109" s="28" t="s">
        <v>170</v>
      </c>
      <c r="D109" s="18"/>
      <c r="E109" s="18"/>
      <c r="F109" s="18"/>
      <c r="G109" s="18"/>
      <c r="H109" s="18"/>
      <c r="I109" s="142"/>
      <c r="J109" s="18"/>
      <c r="K109" s="18"/>
      <c r="L109" s="16"/>
    </row>
    <row r="110" s="2" customFormat="1" ht="16.5" customHeight="1">
      <c r="A110" s="34"/>
      <c r="B110" s="35"/>
      <c r="C110" s="36"/>
      <c r="D110" s="36"/>
      <c r="E110" s="192" t="s">
        <v>171</v>
      </c>
      <c r="F110" s="36"/>
      <c r="G110" s="36"/>
      <c r="H110" s="36"/>
      <c r="I110" s="150"/>
      <c r="J110" s="36"/>
      <c r="K110" s="36"/>
      <c r="L110" s="59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="2" customFormat="1" ht="12" customHeight="1">
      <c r="A111" s="34"/>
      <c r="B111" s="35"/>
      <c r="C111" s="28" t="s">
        <v>172</v>
      </c>
      <c r="D111" s="36"/>
      <c r="E111" s="36"/>
      <c r="F111" s="36"/>
      <c r="G111" s="36"/>
      <c r="H111" s="36"/>
      <c r="I111" s="150"/>
      <c r="J111" s="36"/>
      <c r="K111" s="36"/>
      <c r="L111" s="59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="2" customFormat="1" ht="16.5" customHeight="1">
      <c r="A112" s="34"/>
      <c r="B112" s="35"/>
      <c r="C112" s="36"/>
      <c r="D112" s="36"/>
      <c r="E112" s="72" t="str">
        <f>E11</f>
        <v>SO 1.4 - Materiál objednatele v.č. 484</v>
      </c>
      <c r="F112" s="36"/>
      <c r="G112" s="36"/>
      <c r="H112" s="36"/>
      <c r="I112" s="150"/>
      <c r="J112" s="36"/>
      <c r="K112" s="36"/>
      <c r="L112" s="59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="2" customFormat="1" ht="6.96" customHeight="1">
      <c r="A113" s="34"/>
      <c r="B113" s="35"/>
      <c r="C113" s="36"/>
      <c r="D113" s="36"/>
      <c r="E113" s="36"/>
      <c r="F113" s="36"/>
      <c r="G113" s="36"/>
      <c r="H113" s="36"/>
      <c r="I113" s="150"/>
      <c r="J113" s="36"/>
      <c r="K113" s="36"/>
      <c r="L113" s="59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12" customHeight="1">
      <c r="A114" s="34"/>
      <c r="B114" s="35"/>
      <c r="C114" s="28" t="s">
        <v>20</v>
      </c>
      <c r="D114" s="36"/>
      <c r="E114" s="36"/>
      <c r="F114" s="23" t="str">
        <f>F14</f>
        <v>TO Plzeň, TO Třemošná</v>
      </c>
      <c r="G114" s="36"/>
      <c r="H114" s="36"/>
      <c r="I114" s="152" t="s">
        <v>22</v>
      </c>
      <c r="J114" s="75" t="str">
        <f>IF(J14="","",J14)</f>
        <v>8. 1. 2020</v>
      </c>
      <c r="K114" s="36"/>
      <c r="L114" s="59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6.96" customHeight="1">
      <c r="A115" s="34"/>
      <c r="B115" s="35"/>
      <c r="C115" s="36"/>
      <c r="D115" s="36"/>
      <c r="E115" s="36"/>
      <c r="F115" s="36"/>
      <c r="G115" s="36"/>
      <c r="H115" s="36"/>
      <c r="I115" s="150"/>
      <c r="J115" s="36"/>
      <c r="K115" s="36"/>
      <c r="L115" s="59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2" customFormat="1" ht="15.15" customHeight="1">
      <c r="A116" s="34"/>
      <c r="B116" s="35"/>
      <c r="C116" s="28" t="s">
        <v>24</v>
      </c>
      <c r="D116" s="36"/>
      <c r="E116" s="36"/>
      <c r="F116" s="23" t="str">
        <f>E17</f>
        <v xml:space="preserve">Správa železnic s.o. -  OŘ Plzeň</v>
      </c>
      <c r="G116" s="36"/>
      <c r="H116" s="36"/>
      <c r="I116" s="152" t="s">
        <v>30</v>
      </c>
      <c r="J116" s="32" t="str">
        <f>E23</f>
        <v xml:space="preserve"> </v>
      </c>
      <c r="K116" s="36"/>
      <c r="L116" s="59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="2" customFormat="1" ht="15.15" customHeight="1">
      <c r="A117" s="34"/>
      <c r="B117" s="35"/>
      <c r="C117" s="28" t="s">
        <v>28</v>
      </c>
      <c r="D117" s="36"/>
      <c r="E117" s="36"/>
      <c r="F117" s="23" t="str">
        <f>IF(E20="","",E20)</f>
        <v>Vyplň údaj</v>
      </c>
      <c r="G117" s="36"/>
      <c r="H117" s="36"/>
      <c r="I117" s="152" t="s">
        <v>33</v>
      </c>
      <c r="J117" s="32" t="str">
        <f>E26</f>
        <v>Jung</v>
      </c>
      <c r="K117" s="36"/>
      <c r="L117" s="59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="2" customFormat="1" ht="10.32" customHeight="1">
      <c r="A118" s="34"/>
      <c r="B118" s="35"/>
      <c r="C118" s="36"/>
      <c r="D118" s="36"/>
      <c r="E118" s="36"/>
      <c r="F118" s="36"/>
      <c r="G118" s="36"/>
      <c r="H118" s="36"/>
      <c r="I118" s="150"/>
      <c r="J118" s="36"/>
      <c r="K118" s="36"/>
      <c r="L118" s="59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="9" customFormat="1" ht="29.28" customHeight="1">
      <c r="A119" s="198"/>
      <c r="B119" s="199"/>
      <c r="C119" s="200" t="s">
        <v>180</v>
      </c>
      <c r="D119" s="201" t="s">
        <v>61</v>
      </c>
      <c r="E119" s="201" t="s">
        <v>57</v>
      </c>
      <c r="F119" s="201" t="s">
        <v>58</v>
      </c>
      <c r="G119" s="201" t="s">
        <v>181</v>
      </c>
      <c r="H119" s="201" t="s">
        <v>182</v>
      </c>
      <c r="I119" s="202" t="s">
        <v>183</v>
      </c>
      <c r="J119" s="203" t="s">
        <v>176</v>
      </c>
      <c r="K119" s="204" t="s">
        <v>184</v>
      </c>
      <c r="L119" s="205"/>
      <c r="M119" s="96" t="s">
        <v>1</v>
      </c>
      <c r="N119" s="97" t="s">
        <v>40</v>
      </c>
      <c r="O119" s="97" t="s">
        <v>185</v>
      </c>
      <c r="P119" s="97" t="s">
        <v>186</v>
      </c>
      <c r="Q119" s="97" t="s">
        <v>187</v>
      </c>
      <c r="R119" s="97" t="s">
        <v>188</v>
      </c>
      <c r="S119" s="97" t="s">
        <v>189</v>
      </c>
      <c r="T119" s="98" t="s">
        <v>190</v>
      </c>
      <c r="U119" s="198"/>
      <c r="V119" s="198"/>
      <c r="W119" s="198"/>
      <c r="X119" s="198"/>
      <c r="Y119" s="198"/>
      <c r="Z119" s="198"/>
      <c r="AA119" s="198"/>
      <c r="AB119" s="198"/>
      <c r="AC119" s="198"/>
      <c r="AD119" s="198"/>
      <c r="AE119" s="198"/>
    </row>
    <row r="120" s="2" customFormat="1" ht="22.8" customHeight="1">
      <c r="A120" s="34"/>
      <c r="B120" s="35"/>
      <c r="C120" s="103" t="s">
        <v>191</v>
      </c>
      <c r="D120" s="36"/>
      <c r="E120" s="36"/>
      <c r="F120" s="36"/>
      <c r="G120" s="36"/>
      <c r="H120" s="36"/>
      <c r="I120" s="150"/>
      <c r="J120" s="206">
        <f>BK120</f>
        <v>0</v>
      </c>
      <c r="K120" s="36"/>
      <c r="L120" s="40"/>
      <c r="M120" s="99"/>
      <c r="N120" s="207"/>
      <c r="O120" s="100"/>
      <c r="P120" s="208">
        <f>SUM(P121:P144)</f>
        <v>0</v>
      </c>
      <c r="Q120" s="100"/>
      <c r="R120" s="208">
        <f>SUM(R121:R144)</f>
        <v>7.1672200000000004</v>
      </c>
      <c r="S120" s="100"/>
      <c r="T120" s="209">
        <f>SUM(T121:T144)</f>
        <v>0</v>
      </c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T120" s="13" t="s">
        <v>75</v>
      </c>
      <c r="AU120" s="13" t="s">
        <v>178</v>
      </c>
      <c r="BK120" s="210">
        <f>SUM(BK121:BK144)</f>
        <v>0</v>
      </c>
    </row>
    <row r="121" s="2" customFormat="1" ht="16.5" customHeight="1">
      <c r="A121" s="34"/>
      <c r="B121" s="35"/>
      <c r="C121" s="252" t="s">
        <v>83</v>
      </c>
      <c r="D121" s="252" t="s">
        <v>237</v>
      </c>
      <c r="E121" s="253" t="s">
        <v>881</v>
      </c>
      <c r="F121" s="254" t="s">
        <v>882</v>
      </c>
      <c r="G121" s="255" t="s">
        <v>209</v>
      </c>
      <c r="H121" s="256">
        <v>1</v>
      </c>
      <c r="I121" s="257"/>
      <c r="J121" s="258">
        <f>ROUND(I121*H121,2)</f>
        <v>0</v>
      </c>
      <c r="K121" s="259"/>
      <c r="L121" s="260"/>
      <c r="M121" s="261" t="s">
        <v>1</v>
      </c>
      <c r="N121" s="262" t="s">
        <v>41</v>
      </c>
      <c r="O121" s="87"/>
      <c r="P121" s="221">
        <f>O121*H121</f>
        <v>0</v>
      </c>
      <c r="Q121" s="221">
        <v>0.60026000000000002</v>
      </c>
      <c r="R121" s="221">
        <f>Q121*H121</f>
        <v>0.60026000000000002</v>
      </c>
      <c r="S121" s="221">
        <v>0</v>
      </c>
      <c r="T121" s="222">
        <f>S121*H121</f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R121" s="223" t="s">
        <v>243</v>
      </c>
      <c r="AT121" s="223" t="s">
        <v>237</v>
      </c>
      <c r="AU121" s="223" t="s">
        <v>76</v>
      </c>
      <c r="AY121" s="13" t="s">
        <v>197</v>
      </c>
      <c r="BE121" s="224">
        <f>IF(N121="základní",J121,0)</f>
        <v>0</v>
      </c>
      <c r="BF121" s="224">
        <f>IF(N121="snížená",J121,0)</f>
        <v>0</v>
      </c>
      <c r="BG121" s="224">
        <f>IF(N121="zákl. přenesená",J121,0)</f>
        <v>0</v>
      </c>
      <c r="BH121" s="224">
        <f>IF(N121="sníž. přenesená",J121,0)</f>
        <v>0</v>
      </c>
      <c r="BI121" s="224">
        <f>IF(N121="nulová",J121,0)</f>
        <v>0</v>
      </c>
      <c r="BJ121" s="13" t="s">
        <v>83</v>
      </c>
      <c r="BK121" s="224">
        <f>ROUND(I121*H121,2)</f>
        <v>0</v>
      </c>
      <c r="BL121" s="13" t="s">
        <v>196</v>
      </c>
      <c r="BM121" s="223" t="s">
        <v>883</v>
      </c>
    </row>
    <row r="122" s="2" customFormat="1">
      <c r="A122" s="34"/>
      <c r="B122" s="35"/>
      <c r="C122" s="36"/>
      <c r="D122" s="225" t="s">
        <v>199</v>
      </c>
      <c r="E122" s="36"/>
      <c r="F122" s="226" t="s">
        <v>882</v>
      </c>
      <c r="G122" s="36"/>
      <c r="H122" s="36"/>
      <c r="I122" s="150"/>
      <c r="J122" s="36"/>
      <c r="K122" s="36"/>
      <c r="L122" s="40"/>
      <c r="M122" s="227"/>
      <c r="N122" s="228"/>
      <c r="O122" s="87"/>
      <c r="P122" s="87"/>
      <c r="Q122" s="87"/>
      <c r="R122" s="87"/>
      <c r="S122" s="87"/>
      <c r="T122" s="88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T122" s="13" t="s">
        <v>199</v>
      </c>
      <c r="AU122" s="13" t="s">
        <v>76</v>
      </c>
    </row>
    <row r="123" s="2" customFormat="1" ht="16.5" customHeight="1">
      <c r="A123" s="34"/>
      <c r="B123" s="35"/>
      <c r="C123" s="252" t="s">
        <v>85</v>
      </c>
      <c r="D123" s="252" t="s">
        <v>237</v>
      </c>
      <c r="E123" s="253" t="s">
        <v>884</v>
      </c>
      <c r="F123" s="254" t="s">
        <v>885</v>
      </c>
      <c r="G123" s="255" t="s">
        <v>209</v>
      </c>
      <c r="H123" s="256">
        <v>1</v>
      </c>
      <c r="I123" s="257"/>
      <c r="J123" s="258">
        <f>ROUND(I123*H123,2)</f>
        <v>0</v>
      </c>
      <c r="K123" s="259"/>
      <c r="L123" s="260"/>
      <c r="M123" s="261" t="s">
        <v>1</v>
      </c>
      <c r="N123" s="262" t="s">
        <v>41</v>
      </c>
      <c r="O123" s="87"/>
      <c r="P123" s="221">
        <f>O123*H123</f>
        <v>0</v>
      </c>
      <c r="Q123" s="221">
        <v>0.60026000000000002</v>
      </c>
      <c r="R123" s="221">
        <f>Q123*H123</f>
        <v>0.60026000000000002</v>
      </c>
      <c r="S123" s="221">
        <v>0</v>
      </c>
      <c r="T123" s="222">
        <f>S123*H123</f>
        <v>0</v>
      </c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R123" s="223" t="s">
        <v>243</v>
      </c>
      <c r="AT123" s="223" t="s">
        <v>237</v>
      </c>
      <c r="AU123" s="223" t="s">
        <v>76</v>
      </c>
      <c r="AY123" s="13" t="s">
        <v>197</v>
      </c>
      <c r="BE123" s="224">
        <f>IF(N123="základní",J123,0)</f>
        <v>0</v>
      </c>
      <c r="BF123" s="224">
        <f>IF(N123="snížená",J123,0)</f>
        <v>0</v>
      </c>
      <c r="BG123" s="224">
        <f>IF(N123="zákl. přenesená",J123,0)</f>
        <v>0</v>
      </c>
      <c r="BH123" s="224">
        <f>IF(N123="sníž. přenesená",J123,0)</f>
        <v>0</v>
      </c>
      <c r="BI123" s="224">
        <f>IF(N123="nulová",J123,0)</f>
        <v>0</v>
      </c>
      <c r="BJ123" s="13" t="s">
        <v>83</v>
      </c>
      <c r="BK123" s="224">
        <f>ROUND(I123*H123,2)</f>
        <v>0</v>
      </c>
      <c r="BL123" s="13" t="s">
        <v>196</v>
      </c>
      <c r="BM123" s="223" t="s">
        <v>886</v>
      </c>
    </row>
    <row r="124" s="2" customFormat="1">
      <c r="A124" s="34"/>
      <c r="B124" s="35"/>
      <c r="C124" s="36"/>
      <c r="D124" s="225" t="s">
        <v>199</v>
      </c>
      <c r="E124" s="36"/>
      <c r="F124" s="226" t="s">
        <v>885</v>
      </c>
      <c r="G124" s="36"/>
      <c r="H124" s="36"/>
      <c r="I124" s="150"/>
      <c r="J124" s="36"/>
      <c r="K124" s="36"/>
      <c r="L124" s="40"/>
      <c r="M124" s="227"/>
      <c r="N124" s="228"/>
      <c r="O124" s="87"/>
      <c r="P124" s="87"/>
      <c r="Q124" s="87"/>
      <c r="R124" s="87"/>
      <c r="S124" s="87"/>
      <c r="T124" s="88"/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T124" s="13" t="s">
        <v>199</v>
      </c>
      <c r="AU124" s="13" t="s">
        <v>76</v>
      </c>
    </row>
    <row r="125" s="2" customFormat="1" ht="16.5" customHeight="1">
      <c r="A125" s="34"/>
      <c r="B125" s="35"/>
      <c r="C125" s="252" t="s">
        <v>214</v>
      </c>
      <c r="D125" s="252" t="s">
        <v>237</v>
      </c>
      <c r="E125" s="253" t="s">
        <v>887</v>
      </c>
      <c r="F125" s="254" t="s">
        <v>888</v>
      </c>
      <c r="G125" s="255" t="s">
        <v>209</v>
      </c>
      <c r="H125" s="256">
        <v>1</v>
      </c>
      <c r="I125" s="257"/>
      <c r="J125" s="258">
        <f>ROUND(I125*H125,2)</f>
        <v>0</v>
      </c>
      <c r="K125" s="259"/>
      <c r="L125" s="260"/>
      <c r="M125" s="261" t="s">
        <v>1</v>
      </c>
      <c r="N125" s="262" t="s">
        <v>41</v>
      </c>
      <c r="O125" s="87"/>
      <c r="P125" s="221">
        <f>O125*H125</f>
        <v>0</v>
      </c>
      <c r="Q125" s="221">
        <v>0.62919999999999998</v>
      </c>
      <c r="R125" s="221">
        <f>Q125*H125</f>
        <v>0.62919999999999998</v>
      </c>
      <c r="S125" s="221">
        <v>0</v>
      </c>
      <c r="T125" s="222">
        <f>S125*H125</f>
        <v>0</v>
      </c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R125" s="223" t="s">
        <v>243</v>
      </c>
      <c r="AT125" s="223" t="s">
        <v>237</v>
      </c>
      <c r="AU125" s="223" t="s">
        <v>76</v>
      </c>
      <c r="AY125" s="13" t="s">
        <v>197</v>
      </c>
      <c r="BE125" s="224">
        <f>IF(N125="základní",J125,0)</f>
        <v>0</v>
      </c>
      <c r="BF125" s="224">
        <f>IF(N125="snížená",J125,0)</f>
        <v>0</v>
      </c>
      <c r="BG125" s="224">
        <f>IF(N125="zákl. přenesená",J125,0)</f>
        <v>0</v>
      </c>
      <c r="BH125" s="224">
        <f>IF(N125="sníž. přenesená",J125,0)</f>
        <v>0</v>
      </c>
      <c r="BI125" s="224">
        <f>IF(N125="nulová",J125,0)</f>
        <v>0</v>
      </c>
      <c r="BJ125" s="13" t="s">
        <v>83</v>
      </c>
      <c r="BK125" s="224">
        <f>ROUND(I125*H125,2)</f>
        <v>0</v>
      </c>
      <c r="BL125" s="13" t="s">
        <v>196</v>
      </c>
      <c r="BM125" s="223" t="s">
        <v>889</v>
      </c>
    </row>
    <row r="126" s="2" customFormat="1">
      <c r="A126" s="34"/>
      <c r="B126" s="35"/>
      <c r="C126" s="36"/>
      <c r="D126" s="225" t="s">
        <v>199</v>
      </c>
      <c r="E126" s="36"/>
      <c r="F126" s="226" t="s">
        <v>888</v>
      </c>
      <c r="G126" s="36"/>
      <c r="H126" s="36"/>
      <c r="I126" s="150"/>
      <c r="J126" s="36"/>
      <c r="K126" s="36"/>
      <c r="L126" s="40"/>
      <c r="M126" s="227"/>
      <c r="N126" s="228"/>
      <c r="O126" s="87"/>
      <c r="P126" s="87"/>
      <c r="Q126" s="87"/>
      <c r="R126" s="87"/>
      <c r="S126" s="87"/>
      <c r="T126" s="88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T126" s="13" t="s">
        <v>199</v>
      </c>
      <c r="AU126" s="13" t="s">
        <v>76</v>
      </c>
    </row>
    <row r="127" s="2" customFormat="1" ht="16.5" customHeight="1">
      <c r="A127" s="34"/>
      <c r="B127" s="35"/>
      <c r="C127" s="252" t="s">
        <v>196</v>
      </c>
      <c r="D127" s="252" t="s">
        <v>237</v>
      </c>
      <c r="E127" s="253" t="s">
        <v>890</v>
      </c>
      <c r="F127" s="254" t="s">
        <v>891</v>
      </c>
      <c r="G127" s="255" t="s">
        <v>209</v>
      </c>
      <c r="H127" s="256">
        <v>1</v>
      </c>
      <c r="I127" s="257"/>
      <c r="J127" s="258">
        <f>ROUND(I127*H127,2)</f>
        <v>0</v>
      </c>
      <c r="K127" s="259"/>
      <c r="L127" s="260"/>
      <c r="M127" s="261" t="s">
        <v>1</v>
      </c>
      <c r="N127" s="262" t="s">
        <v>41</v>
      </c>
      <c r="O127" s="87"/>
      <c r="P127" s="221">
        <f>O127*H127</f>
        <v>0</v>
      </c>
      <c r="Q127" s="221">
        <v>0.62919999999999998</v>
      </c>
      <c r="R127" s="221">
        <f>Q127*H127</f>
        <v>0.62919999999999998</v>
      </c>
      <c r="S127" s="221">
        <v>0</v>
      </c>
      <c r="T127" s="222">
        <f>S127*H127</f>
        <v>0</v>
      </c>
      <c r="U127" s="34"/>
      <c r="V127" s="34"/>
      <c r="W127" s="34"/>
      <c r="X127" s="34"/>
      <c r="Y127" s="34"/>
      <c r="Z127" s="34"/>
      <c r="AA127" s="34"/>
      <c r="AB127" s="34"/>
      <c r="AC127" s="34"/>
      <c r="AD127" s="34"/>
      <c r="AE127" s="34"/>
      <c r="AR127" s="223" t="s">
        <v>243</v>
      </c>
      <c r="AT127" s="223" t="s">
        <v>237</v>
      </c>
      <c r="AU127" s="223" t="s">
        <v>76</v>
      </c>
      <c r="AY127" s="13" t="s">
        <v>197</v>
      </c>
      <c r="BE127" s="224">
        <f>IF(N127="základní",J127,0)</f>
        <v>0</v>
      </c>
      <c r="BF127" s="224">
        <f>IF(N127="snížená",J127,0)</f>
        <v>0</v>
      </c>
      <c r="BG127" s="224">
        <f>IF(N127="zákl. přenesená",J127,0)</f>
        <v>0</v>
      </c>
      <c r="BH127" s="224">
        <f>IF(N127="sníž. přenesená",J127,0)</f>
        <v>0</v>
      </c>
      <c r="BI127" s="224">
        <f>IF(N127="nulová",J127,0)</f>
        <v>0</v>
      </c>
      <c r="BJ127" s="13" t="s">
        <v>83</v>
      </c>
      <c r="BK127" s="224">
        <f>ROUND(I127*H127,2)</f>
        <v>0</v>
      </c>
      <c r="BL127" s="13" t="s">
        <v>196</v>
      </c>
      <c r="BM127" s="223" t="s">
        <v>892</v>
      </c>
    </row>
    <row r="128" s="2" customFormat="1">
      <c r="A128" s="34"/>
      <c r="B128" s="35"/>
      <c r="C128" s="36"/>
      <c r="D128" s="225" t="s">
        <v>199</v>
      </c>
      <c r="E128" s="36"/>
      <c r="F128" s="226" t="s">
        <v>891</v>
      </c>
      <c r="G128" s="36"/>
      <c r="H128" s="36"/>
      <c r="I128" s="150"/>
      <c r="J128" s="36"/>
      <c r="K128" s="36"/>
      <c r="L128" s="40"/>
      <c r="M128" s="227"/>
      <c r="N128" s="228"/>
      <c r="O128" s="87"/>
      <c r="P128" s="87"/>
      <c r="Q128" s="87"/>
      <c r="R128" s="87"/>
      <c r="S128" s="87"/>
      <c r="T128" s="88"/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T128" s="13" t="s">
        <v>199</v>
      </c>
      <c r="AU128" s="13" t="s">
        <v>76</v>
      </c>
    </row>
    <row r="129" s="2" customFormat="1" ht="16.5" customHeight="1">
      <c r="A129" s="34"/>
      <c r="B129" s="35"/>
      <c r="C129" s="252" t="s">
        <v>224</v>
      </c>
      <c r="D129" s="252" t="s">
        <v>237</v>
      </c>
      <c r="E129" s="253" t="s">
        <v>893</v>
      </c>
      <c r="F129" s="254" t="s">
        <v>894</v>
      </c>
      <c r="G129" s="255" t="s">
        <v>209</v>
      </c>
      <c r="H129" s="256">
        <v>1</v>
      </c>
      <c r="I129" s="257"/>
      <c r="J129" s="258">
        <f>ROUND(I129*H129,2)</f>
        <v>0</v>
      </c>
      <c r="K129" s="259"/>
      <c r="L129" s="260"/>
      <c r="M129" s="261" t="s">
        <v>1</v>
      </c>
      <c r="N129" s="262" t="s">
        <v>41</v>
      </c>
      <c r="O129" s="87"/>
      <c r="P129" s="221">
        <f>O129*H129</f>
        <v>0</v>
      </c>
      <c r="Q129" s="221">
        <v>1.0409999999999999</v>
      </c>
      <c r="R129" s="221">
        <f>Q129*H129</f>
        <v>1.0409999999999999</v>
      </c>
      <c r="S129" s="221">
        <v>0</v>
      </c>
      <c r="T129" s="222">
        <f>S129*H129</f>
        <v>0</v>
      </c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R129" s="223" t="s">
        <v>243</v>
      </c>
      <c r="AT129" s="223" t="s">
        <v>237</v>
      </c>
      <c r="AU129" s="223" t="s">
        <v>76</v>
      </c>
      <c r="AY129" s="13" t="s">
        <v>197</v>
      </c>
      <c r="BE129" s="224">
        <f>IF(N129="základní",J129,0)</f>
        <v>0</v>
      </c>
      <c r="BF129" s="224">
        <f>IF(N129="snížená",J129,0)</f>
        <v>0</v>
      </c>
      <c r="BG129" s="224">
        <f>IF(N129="zákl. přenesená",J129,0)</f>
        <v>0</v>
      </c>
      <c r="BH129" s="224">
        <f>IF(N129="sníž. přenesená",J129,0)</f>
        <v>0</v>
      </c>
      <c r="BI129" s="224">
        <f>IF(N129="nulová",J129,0)</f>
        <v>0</v>
      </c>
      <c r="BJ129" s="13" t="s">
        <v>83</v>
      </c>
      <c r="BK129" s="224">
        <f>ROUND(I129*H129,2)</f>
        <v>0</v>
      </c>
      <c r="BL129" s="13" t="s">
        <v>196</v>
      </c>
      <c r="BM129" s="223" t="s">
        <v>895</v>
      </c>
    </row>
    <row r="130" s="2" customFormat="1">
      <c r="A130" s="34"/>
      <c r="B130" s="35"/>
      <c r="C130" s="36"/>
      <c r="D130" s="225" t="s">
        <v>199</v>
      </c>
      <c r="E130" s="36"/>
      <c r="F130" s="226" t="s">
        <v>894</v>
      </c>
      <c r="G130" s="36"/>
      <c r="H130" s="36"/>
      <c r="I130" s="150"/>
      <c r="J130" s="36"/>
      <c r="K130" s="36"/>
      <c r="L130" s="40"/>
      <c r="M130" s="227"/>
      <c r="N130" s="228"/>
      <c r="O130" s="87"/>
      <c r="P130" s="87"/>
      <c r="Q130" s="87"/>
      <c r="R130" s="87"/>
      <c r="S130" s="87"/>
      <c r="T130" s="88"/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T130" s="13" t="s">
        <v>199</v>
      </c>
      <c r="AU130" s="13" t="s">
        <v>76</v>
      </c>
    </row>
    <row r="131" s="2" customFormat="1" ht="16.5" customHeight="1">
      <c r="A131" s="34"/>
      <c r="B131" s="35"/>
      <c r="C131" s="252" t="s">
        <v>229</v>
      </c>
      <c r="D131" s="252" t="s">
        <v>237</v>
      </c>
      <c r="E131" s="253" t="s">
        <v>896</v>
      </c>
      <c r="F131" s="254" t="s">
        <v>897</v>
      </c>
      <c r="G131" s="255" t="s">
        <v>209</v>
      </c>
      <c r="H131" s="256">
        <v>2</v>
      </c>
      <c r="I131" s="257"/>
      <c r="J131" s="258">
        <f>ROUND(I131*H131,2)</f>
        <v>0</v>
      </c>
      <c r="K131" s="259"/>
      <c r="L131" s="260"/>
      <c r="M131" s="261" t="s">
        <v>1</v>
      </c>
      <c r="N131" s="262" t="s">
        <v>41</v>
      </c>
      <c r="O131" s="87"/>
      <c r="P131" s="221">
        <f>O131*H131</f>
        <v>0</v>
      </c>
      <c r="Q131" s="221">
        <v>0.105</v>
      </c>
      <c r="R131" s="221">
        <f>Q131*H131</f>
        <v>0.20999999999999999</v>
      </c>
      <c r="S131" s="221">
        <v>0</v>
      </c>
      <c r="T131" s="222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223" t="s">
        <v>243</v>
      </c>
      <c r="AT131" s="223" t="s">
        <v>237</v>
      </c>
      <c r="AU131" s="223" t="s">
        <v>76</v>
      </c>
      <c r="AY131" s="13" t="s">
        <v>197</v>
      </c>
      <c r="BE131" s="224">
        <f>IF(N131="základní",J131,0)</f>
        <v>0</v>
      </c>
      <c r="BF131" s="224">
        <f>IF(N131="snížená",J131,0)</f>
        <v>0</v>
      </c>
      <c r="BG131" s="224">
        <f>IF(N131="zákl. přenesená",J131,0)</f>
        <v>0</v>
      </c>
      <c r="BH131" s="224">
        <f>IF(N131="sníž. přenesená",J131,0)</f>
        <v>0</v>
      </c>
      <c r="BI131" s="224">
        <f>IF(N131="nulová",J131,0)</f>
        <v>0</v>
      </c>
      <c r="BJ131" s="13" t="s">
        <v>83</v>
      </c>
      <c r="BK131" s="224">
        <f>ROUND(I131*H131,2)</f>
        <v>0</v>
      </c>
      <c r="BL131" s="13" t="s">
        <v>196</v>
      </c>
      <c r="BM131" s="223" t="s">
        <v>898</v>
      </c>
    </row>
    <row r="132" s="2" customFormat="1">
      <c r="A132" s="34"/>
      <c r="B132" s="35"/>
      <c r="C132" s="36"/>
      <c r="D132" s="225" t="s">
        <v>199</v>
      </c>
      <c r="E132" s="36"/>
      <c r="F132" s="226" t="s">
        <v>897</v>
      </c>
      <c r="G132" s="36"/>
      <c r="H132" s="36"/>
      <c r="I132" s="150"/>
      <c r="J132" s="36"/>
      <c r="K132" s="36"/>
      <c r="L132" s="40"/>
      <c r="M132" s="227"/>
      <c r="N132" s="228"/>
      <c r="O132" s="87"/>
      <c r="P132" s="87"/>
      <c r="Q132" s="87"/>
      <c r="R132" s="87"/>
      <c r="S132" s="87"/>
      <c r="T132" s="88"/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T132" s="13" t="s">
        <v>199</v>
      </c>
      <c r="AU132" s="13" t="s">
        <v>76</v>
      </c>
    </row>
    <row r="133" s="2" customFormat="1" ht="21.75" customHeight="1">
      <c r="A133" s="34"/>
      <c r="B133" s="35"/>
      <c r="C133" s="252" t="s">
        <v>236</v>
      </c>
      <c r="D133" s="252" t="s">
        <v>237</v>
      </c>
      <c r="E133" s="253" t="s">
        <v>899</v>
      </c>
      <c r="F133" s="254" t="s">
        <v>900</v>
      </c>
      <c r="G133" s="255" t="s">
        <v>209</v>
      </c>
      <c r="H133" s="256">
        <v>1</v>
      </c>
      <c r="I133" s="257"/>
      <c r="J133" s="258">
        <f>ROUND(I133*H133,2)</f>
        <v>0</v>
      </c>
      <c r="K133" s="259"/>
      <c r="L133" s="260"/>
      <c r="M133" s="261" t="s">
        <v>1</v>
      </c>
      <c r="N133" s="262" t="s">
        <v>41</v>
      </c>
      <c r="O133" s="87"/>
      <c r="P133" s="221">
        <f>O133*H133</f>
        <v>0</v>
      </c>
      <c r="Q133" s="221">
        <v>0</v>
      </c>
      <c r="R133" s="221">
        <f>Q133*H133</f>
        <v>0</v>
      </c>
      <c r="S133" s="221">
        <v>0</v>
      </c>
      <c r="T133" s="222">
        <f>S133*H133</f>
        <v>0</v>
      </c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R133" s="223" t="s">
        <v>243</v>
      </c>
      <c r="AT133" s="223" t="s">
        <v>237</v>
      </c>
      <c r="AU133" s="223" t="s">
        <v>76</v>
      </c>
      <c r="AY133" s="13" t="s">
        <v>197</v>
      </c>
      <c r="BE133" s="224">
        <f>IF(N133="základní",J133,0)</f>
        <v>0</v>
      </c>
      <c r="BF133" s="224">
        <f>IF(N133="snížená",J133,0)</f>
        <v>0</v>
      </c>
      <c r="BG133" s="224">
        <f>IF(N133="zákl. přenesená",J133,0)</f>
        <v>0</v>
      </c>
      <c r="BH133" s="224">
        <f>IF(N133="sníž. přenesená",J133,0)</f>
        <v>0</v>
      </c>
      <c r="BI133" s="224">
        <f>IF(N133="nulová",J133,0)</f>
        <v>0</v>
      </c>
      <c r="BJ133" s="13" t="s">
        <v>83</v>
      </c>
      <c r="BK133" s="224">
        <f>ROUND(I133*H133,2)</f>
        <v>0</v>
      </c>
      <c r="BL133" s="13" t="s">
        <v>196</v>
      </c>
      <c r="BM133" s="223" t="s">
        <v>901</v>
      </c>
    </row>
    <row r="134" s="2" customFormat="1">
      <c r="A134" s="34"/>
      <c r="B134" s="35"/>
      <c r="C134" s="36"/>
      <c r="D134" s="225" t="s">
        <v>199</v>
      </c>
      <c r="E134" s="36"/>
      <c r="F134" s="226" t="s">
        <v>900</v>
      </c>
      <c r="G134" s="36"/>
      <c r="H134" s="36"/>
      <c r="I134" s="150"/>
      <c r="J134" s="36"/>
      <c r="K134" s="36"/>
      <c r="L134" s="40"/>
      <c r="M134" s="227"/>
      <c r="N134" s="228"/>
      <c r="O134" s="87"/>
      <c r="P134" s="87"/>
      <c r="Q134" s="87"/>
      <c r="R134" s="87"/>
      <c r="S134" s="87"/>
      <c r="T134" s="88"/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T134" s="13" t="s">
        <v>199</v>
      </c>
      <c r="AU134" s="13" t="s">
        <v>76</v>
      </c>
    </row>
    <row r="135" s="2" customFormat="1" ht="21.75" customHeight="1">
      <c r="A135" s="34"/>
      <c r="B135" s="35"/>
      <c r="C135" s="252" t="s">
        <v>243</v>
      </c>
      <c r="D135" s="252" t="s">
        <v>237</v>
      </c>
      <c r="E135" s="253" t="s">
        <v>902</v>
      </c>
      <c r="F135" s="254" t="s">
        <v>903</v>
      </c>
      <c r="G135" s="255" t="s">
        <v>209</v>
      </c>
      <c r="H135" s="256">
        <v>1</v>
      </c>
      <c r="I135" s="257"/>
      <c r="J135" s="258">
        <f>ROUND(I135*H135,2)</f>
        <v>0</v>
      </c>
      <c r="K135" s="259"/>
      <c r="L135" s="260"/>
      <c r="M135" s="261" t="s">
        <v>1</v>
      </c>
      <c r="N135" s="262" t="s">
        <v>41</v>
      </c>
      <c r="O135" s="87"/>
      <c r="P135" s="221">
        <f>O135*H135</f>
        <v>0</v>
      </c>
      <c r="Q135" s="221">
        <v>0</v>
      </c>
      <c r="R135" s="221">
        <f>Q135*H135</f>
        <v>0</v>
      </c>
      <c r="S135" s="221">
        <v>0</v>
      </c>
      <c r="T135" s="222">
        <f>S135*H135</f>
        <v>0</v>
      </c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R135" s="223" t="s">
        <v>243</v>
      </c>
      <c r="AT135" s="223" t="s">
        <v>237</v>
      </c>
      <c r="AU135" s="223" t="s">
        <v>76</v>
      </c>
      <c r="AY135" s="13" t="s">
        <v>197</v>
      </c>
      <c r="BE135" s="224">
        <f>IF(N135="základní",J135,0)</f>
        <v>0</v>
      </c>
      <c r="BF135" s="224">
        <f>IF(N135="snížená",J135,0)</f>
        <v>0</v>
      </c>
      <c r="BG135" s="224">
        <f>IF(N135="zákl. přenesená",J135,0)</f>
        <v>0</v>
      </c>
      <c r="BH135" s="224">
        <f>IF(N135="sníž. přenesená",J135,0)</f>
        <v>0</v>
      </c>
      <c r="BI135" s="224">
        <f>IF(N135="nulová",J135,0)</f>
        <v>0</v>
      </c>
      <c r="BJ135" s="13" t="s">
        <v>83</v>
      </c>
      <c r="BK135" s="224">
        <f>ROUND(I135*H135,2)</f>
        <v>0</v>
      </c>
      <c r="BL135" s="13" t="s">
        <v>196</v>
      </c>
      <c r="BM135" s="223" t="s">
        <v>904</v>
      </c>
    </row>
    <row r="136" s="2" customFormat="1">
      <c r="A136" s="34"/>
      <c r="B136" s="35"/>
      <c r="C136" s="36"/>
      <c r="D136" s="225" t="s">
        <v>199</v>
      </c>
      <c r="E136" s="36"/>
      <c r="F136" s="226" t="s">
        <v>903</v>
      </c>
      <c r="G136" s="36"/>
      <c r="H136" s="36"/>
      <c r="I136" s="150"/>
      <c r="J136" s="36"/>
      <c r="K136" s="36"/>
      <c r="L136" s="40"/>
      <c r="M136" s="227"/>
      <c r="N136" s="228"/>
      <c r="O136" s="87"/>
      <c r="P136" s="87"/>
      <c r="Q136" s="87"/>
      <c r="R136" s="87"/>
      <c r="S136" s="87"/>
      <c r="T136" s="88"/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T136" s="13" t="s">
        <v>199</v>
      </c>
      <c r="AU136" s="13" t="s">
        <v>76</v>
      </c>
    </row>
    <row r="137" s="2" customFormat="1" ht="21.75" customHeight="1">
      <c r="A137" s="34"/>
      <c r="B137" s="35"/>
      <c r="C137" s="252" t="s">
        <v>247</v>
      </c>
      <c r="D137" s="252" t="s">
        <v>237</v>
      </c>
      <c r="E137" s="253" t="s">
        <v>905</v>
      </c>
      <c r="F137" s="254" t="s">
        <v>906</v>
      </c>
      <c r="G137" s="255" t="s">
        <v>209</v>
      </c>
      <c r="H137" s="256">
        <v>2</v>
      </c>
      <c r="I137" s="257"/>
      <c r="J137" s="258">
        <f>ROUND(I137*H137,2)</f>
        <v>0</v>
      </c>
      <c r="K137" s="259"/>
      <c r="L137" s="260"/>
      <c r="M137" s="261" t="s">
        <v>1</v>
      </c>
      <c r="N137" s="262" t="s">
        <v>41</v>
      </c>
      <c r="O137" s="87"/>
      <c r="P137" s="221">
        <f>O137*H137</f>
        <v>0</v>
      </c>
      <c r="Q137" s="221">
        <v>0</v>
      </c>
      <c r="R137" s="221">
        <f>Q137*H137</f>
        <v>0</v>
      </c>
      <c r="S137" s="221">
        <v>0</v>
      </c>
      <c r="T137" s="222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223" t="s">
        <v>243</v>
      </c>
      <c r="AT137" s="223" t="s">
        <v>237</v>
      </c>
      <c r="AU137" s="223" t="s">
        <v>76</v>
      </c>
      <c r="AY137" s="13" t="s">
        <v>197</v>
      </c>
      <c r="BE137" s="224">
        <f>IF(N137="základní",J137,0)</f>
        <v>0</v>
      </c>
      <c r="BF137" s="224">
        <f>IF(N137="snížená",J137,0)</f>
        <v>0</v>
      </c>
      <c r="BG137" s="224">
        <f>IF(N137="zákl. přenesená",J137,0)</f>
        <v>0</v>
      </c>
      <c r="BH137" s="224">
        <f>IF(N137="sníž. přenesená",J137,0)</f>
        <v>0</v>
      </c>
      <c r="BI137" s="224">
        <f>IF(N137="nulová",J137,0)</f>
        <v>0</v>
      </c>
      <c r="BJ137" s="13" t="s">
        <v>83</v>
      </c>
      <c r="BK137" s="224">
        <f>ROUND(I137*H137,2)</f>
        <v>0</v>
      </c>
      <c r="BL137" s="13" t="s">
        <v>196</v>
      </c>
      <c r="BM137" s="223" t="s">
        <v>907</v>
      </c>
    </row>
    <row r="138" s="2" customFormat="1">
      <c r="A138" s="34"/>
      <c r="B138" s="35"/>
      <c r="C138" s="36"/>
      <c r="D138" s="225" t="s">
        <v>199</v>
      </c>
      <c r="E138" s="36"/>
      <c r="F138" s="226" t="s">
        <v>906</v>
      </c>
      <c r="G138" s="36"/>
      <c r="H138" s="36"/>
      <c r="I138" s="150"/>
      <c r="J138" s="36"/>
      <c r="K138" s="36"/>
      <c r="L138" s="40"/>
      <c r="M138" s="227"/>
      <c r="N138" s="228"/>
      <c r="O138" s="87"/>
      <c r="P138" s="87"/>
      <c r="Q138" s="87"/>
      <c r="R138" s="87"/>
      <c r="S138" s="87"/>
      <c r="T138" s="88"/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T138" s="13" t="s">
        <v>199</v>
      </c>
      <c r="AU138" s="13" t="s">
        <v>76</v>
      </c>
    </row>
    <row r="139" s="2" customFormat="1" ht="21.75" customHeight="1">
      <c r="A139" s="34"/>
      <c r="B139" s="35"/>
      <c r="C139" s="252" t="s">
        <v>253</v>
      </c>
      <c r="D139" s="252" t="s">
        <v>237</v>
      </c>
      <c r="E139" s="253" t="s">
        <v>908</v>
      </c>
      <c r="F139" s="254" t="s">
        <v>909</v>
      </c>
      <c r="G139" s="255" t="s">
        <v>209</v>
      </c>
      <c r="H139" s="256">
        <v>1</v>
      </c>
      <c r="I139" s="257"/>
      <c r="J139" s="258">
        <f>ROUND(I139*H139,2)</f>
        <v>0</v>
      </c>
      <c r="K139" s="259"/>
      <c r="L139" s="260"/>
      <c r="M139" s="261" t="s">
        <v>1</v>
      </c>
      <c r="N139" s="262" t="s">
        <v>41</v>
      </c>
      <c r="O139" s="87"/>
      <c r="P139" s="221">
        <f>O139*H139</f>
        <v>0</v>
      </c>
      <c r="Q139" s="221">
        <v>0</v>
      </c>
      <c r="R139" s="221">
        <f>Q139*H139</f>
        <v>0</v>
      </c>
      <c r="S139" s="221">
        <v>0</v>
      </c>
      <c r="T139" s="222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223" t="s">
        <v>243</v>
      </c>
      <c r="AT139" s="223" t="s">
        <v>237</v>
      </c>
      <c r="AU139" s="223" t="s">
        <v>76</v>
      </c>
      <c r="AY139" s="13" t="s">
        <v>197</v>
      </c>
      <c r="BE139" s="224">
        <f>IF(N139="základní",J139,0)</f>
        <v>0</v>
      </c>
      <c r="BF139" s="224">
        <f>IF(N139="snížená",J139,0)</f>
        <v>0</v>
      </c>
      <c r="BG139" s="224">
        <f>IF(N139="zákl. přenesená",J139,0)</f>
        <v>0</v>
      </c>
      <c r="BH139" s="224">
        <f>IF(N139="sníž. přenesená",J139,0)</f>
        <v>0</v>
      </c>
      <c r="BI139" s="224">
        <f>IF(N139="nulová",J139,0)</f>
        <v>0</v>
      </c>
      <c r="BJ139" s="13" t="s">
        <v>83</v>
      </c>
      <c r="BK139" s="224">
        <f>ROUND(I139*H139,2)</f>
        <v>0</v>
      </c>
      <c r="BL139" s="13" t="s">
        <v>196</v>
      </c>
      <c r="BM139" s="223" t="s">
        <v>910</v>
      </c>
    </row>
    <row r="140" s="2" customFormat="1">
      <c r="A140" s="34"/>
      <c r="B140" s="35"/>
      <c r="C140" s="36"/>
      <c r="D140" s="225" t="s">
        <v>199</v>
      </c>
      <c r="E140" s="36"/>
      <c r="F140" s="226" t="s">
        <v>909</v>
      </c>
      <c r="G140" s="36"/>
      <c r="H140" s="36"/>
      <c r="I140" s="150"/>
      <c r="J140" s="36"/>
      <c r="K140" s="36"/>
      <c r="L140" s="40"/>
      <c r="M140" s="227"/>
      <c r="N140" s="228"/>
      <c r="O140" s="87"/>
      <c r="P140" s="87"/>
      <c r="Q140" s="87"/>
      <c r="R140" s="87"/>
      <c r="S140" s="87"/>
      <c r="T140" s="88"/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T140" s="13" t="s">
        <v>199</v>
      </c>
      <c r="AU140" s="13" t="s">
        <v>76</v>
      </c>
    </row>
    <row r="141" s="2" customFormat="1" ht="21.75" customHeight="1">
      <c r="A141" s="34"/>
      <c r="B141" s="35"/>
      <c r="C141" s="252" t="s">
        <v>258</v>
      </c>
      <c r="D141" s="252" t="s">
        <v>237</v>
      </c>
      <c r="E141" s="253" t="s">
        <v>681</v>
      </c>
      <c r="F141" s="254" t="s">
        <v>682</v>
      </c>
      <c r="G141" s="255" t="s">
        <v>209</v>
      </c>
      <c r="H141" s="256">
        <v>1</v>
      </c>
      <c r="I141" s="257"/>
      <c r="J141" s="258">
        <f>ROUND(I141*H141,2)</f>
        <v>0</v>
      </c>
      <c r="K141" s="259"/>
      <c r="L141" s="260"/>
      <c r="M141" s="261" t="s">
        <v>1</v>
      </c>
      <c r="N141" s="262" t="s">
        <v>41</v>
      </c>
      <c r="O141" s="87"/>
      <c r="P141" s="221">
        <f>O141*H141</f>
        <v>0</v>
      </c>
      <c r="Q141" s="221">
        <v>0</v>
      </c>
      <c r="R141" s="221">
        <f>Q141*H141</f>
        <v>0</v>
      </c>
      <c r="S141" s="221">
        <v>0</v>
      </c>
      <c r="T141" s="222">
        <f>S141*H141</f>
        <v>0</v>
      </c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R141" s="223" t="s">
        <v>243</v>
      </c>
      <c r="AT141" s="223" t="s">
        <v>237</v>
      </c>
      <c r="AU141" s="223" t="s">
        <v>76</v>
      </c>
      <c r="AY141" s="13" t="s">
        <v>197</v>
      </c>
      <c r="BE141" s="224">
        <f>IF(N141="základní",J141,0)</f>
        <v>0</v>
      </c>
      <c r="BF141" s="224">
        <f>IF(N141="snížená",J141,0)</f>
        <v>0</v>
      </c>
      <c r="BG141" s="224">
        <f>IF(N141="zákl. přenesená",J141,0)</f>
        <v>0</v>
      </c>
      <c r="BH141" s="224">
        <f>IF(N141="sníž. přenesená",J141,0)</f>
        <v>0</v>
      </c>
      <c r="BI141" s="224">
        <f>IF(N141="nulová",J141,0)</f>
        <v>0</v>
      </c>
      <c r="BJ141" s="13" t="s">
        <v>83</v>
      </c>
      <c r="BK141" s="224">
        <f>ROUND(I141*H141,2)</f>
        <v>0</v>
      </c>
      <c r="BL141" s="13" t="s">
        <v>196</v>
      </c>
      <c r="BM141" s="223" t="s">
        <v>911</v>
      </c>
    </row>
    <row r="142" s="2" customFormat="1">
      <c r="A142" s="34"/>
      <c r="B142" s="35"/>
      <c r="C142" s="36"/>
      <c r="D142" s="225" t="s">
        <v>199</v>
      </c>
      <c r="E142" s="36"/>
      <c r="F142" s="226" t="s">
        <v>682</v>
      </c>
      <c r="G142" s="36"/>
      <c r="H142" s="36"/>
      <c r="I142" s="150"/>
      <c r="J142" s="36"/>
      <c r="K142" s="36"/>
      <c r="L142" s="40"/>
      <c r="M142" s="227"/>
      <c r="N142" s="228"/>
      <c r="O142" s="87"/>
      <c r="P142" s="87"/>
      <c r="Q142" s="87"/>
      <c r="R142" s="87"/>
      <c r="S142" s="87"/>
      <c r="T142" s="88"/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T142" s="13" t="s">
        <v>199</v>
      </c>
      <c r="AU142" s="13" t="s">
        <v>76</v>
      </c>
    </row>
    <row r="143" s="2" customFormat="1" ht="16.5" customHeight="1">
      <c r="A143" s="34"/>
      <c r="B143" s="35"/>
      <c r="C143" s="252" t="s">
        <v>265</v>
      </c>
      <c r="D143" s="252" t="s">
        <v>237</v>
      </c>
      <c r="E143" s="253" t="s">
        <v>724</v>
      </c>
      <c r="F143" s="254" t="s">
        <v>725</v>
      </c>
      <c r="G143" s="255" t="s">
        <v>195</v>
      </c>
      <c r="H143" s="256">
        <v>70</v>
      </c>
      <c r="I143" s="257"/>
      <c r="J143" s="258">
        <f>ROUND(I143*H143,2)</f>
        <v>0</v>
      </c>
      <c r="K143" s="259"/>
      <c r="L143" s="260"/>
      <c r="M143" s="261" t="s">
        <v>1</v>
      </c>
      <c r="N143" s="262" t="s">
        <v>41</v>
      </c>
      <c r="O143" s="87"/>
      <c r="P143" s="221">
        <f>O143*H143</f>
        <v>0</v>
      </c>
      <c r="Q143" s="221">
        <v>0.049390000000000003</v>
      </c>
      <c r="R143" s="221">
        <f>Q143*H143</f>
        <v>3.4573</v>
      </c>
      <c r="S143" s="221">
        <v>0</v>
      </c>
      <c r="T143" s="222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223" t="s">
        <v>243</v>
      </c>
      <c r="AT143" s="223" t="s">
        <v>237</v>
      </c>
      <c r="AU143" s="223" t="s">
        <v>76</v>
      </c>
      <c r="AY143" s="13" t="s">
        <v>197</v>
      </c>
      <c r="BE143" s="224">
        <f>IF(N143="základní",J143,0)</f>
        <v>0</v>
      </c>
      <c r="BF143" s="224">
        <f>IF(N143="snížená",J143,0)</f>
        <v>0</v>
      </c>
      <c r="BG143" s="224">
        <f>IF(N143="zákl. přenesená",J143,0)</f>
        <v>0</v>
      </c>
      <c r="BH143" s="224">
        <f>IF(N143="sníž. přenesená",J143,0)</f>
        <v>0</v>
      </c>
      <c r="BI143" s="224">
        <f>IF(N143="nulová",J143,0)</f>
        <v>0</v>
      </c>
      <c r="BJ143" s="13" t="s">
        <v>83</v>
      </c>
      <c r="BK143" s="224">
        <f>ROUND(I143*H143,2)</f>
        <v>0</v>
      </c>
      <c r="BL143" s="13" t="s">
        <v>196</v>
      </c>
      <c r="BM143" s="223" t="s">
        <v>912</v>
      </c>
    </row>
    <row r="144" s="2" customFormat="1">
      <c r="A144" s="34"/>
      <c r="B144" s="35"/>
      <c r="C144" s="36"/>
      <c r="D144" s="225" t="s">
        <v>199</v>
      </c>
      <c r="E144" s="36"/>
      <c r="F144" s="226" t="s">
        <v>725</v>
      </c>
      <c r="G144" s="36"/>
      <c r="H144" s="36"/>
      <c r="I144" s="150"/>
      <c r="J144" s="36"/>
      <c r="K144" s="36"/>
      <c r="L144" s="40"/>
      <c r="M144" s="263"/>
      <c r="N144" s="264"/>
      <c r="O144" s="265"/>
      <c r="P144" s="265"/>
      <c r="Q144" s="265"/>
      <c r="R144" s="265"/>
      <c r="S144" s="265"/>
      <c r="T144" s="266"/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T144" s="13" t="s">
        <v>199</v>
      </c>
      <c r="AU144" s="13" t="s">
        <v>76</v>
      </c>
    </row>
    <row r="145" s="2" customFormat="1" ht="6.96" customHeight="1">
      <c r="A145" s="34"/>
      <c r="B145" s="62"/>
      <c r="C145" s="63"/>
      <c r="D145" s="63"/>
      <c r="E145" s="63"/>
      <c r="F145" s="63"/>
      <c r="G145" s="63"/>
      <c r="H145" s="63"/>
      <c r="I145" s="188"/>
      <c r="J145" s="63"/>
      <c r="K145" s="63"/>
      <c r="L145" s="40"/>
      <c r="M145" s="34"/>
      <c r="O145" s="34"/>
      <c r="P145" s="34"/>
      <c r="Q145" s="34"/>
      <c r="R145" s="34"/>
      <c r="S145" s="34"/>
      <c r="T145" s="34"/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</row>
  </sheetData>
  <sheetProtection sheet="1" autoFilter="0" formatColumns="0" formatRows="0" objects="1" scenarios="1" spinCount="100000" saltValue="soy0+nw0HdMtJrmCoEYiweDAhuoJeXHGJZzAv6GaSUPhfTx+4Y0QeTxslZUkfXhqWORMTPE0AXXCxhGBFq4PwA==" hashValue="xRNULhQLrIgor+iBf3PSbrJ8ugj9gnS+771/ZNejmAYWBgzABuJualiTCeKBuCRTdcMHd28JM6qQeG4aBHBLCg==" algorithmName="SHA-512" password="CC35"/>
  <autoFilter ref="C119:K144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08:H108"/>
    <mergeCell ref="E110:H110"/>
    <mergeCell ref="E112:H112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" style="1" customWidth="1"/>
    <col min="8" max="8" width="11.5" style="1" customWidth="1"/>
    <col min="9" max="9" width="20.16016" style="142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42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3" t="s">
        <v>105</v>
      </c>
    </row>
    <row r="3" s="1" customFormat="1" ht="6.96" customHeight="1">
      <c r="B3" s="143"/>
      <c r="C3" s="144"/>
      <c r="D3" s="144"/>
      <c r="E3" s="144"/>
      <c r="F3" s="144"/>
      <c r="G3" s="144"/>
      <c r="H3" s="144"/>
      <c r="I3" s="145"/>
      <c r="J3" s="144"/>
      <c r="K3" s="144"/>
      <c r="L3" s="16"/>
      <c r="AT3" s="13" t="s">
        <v>85</v>
      </c>
    </row>
    <row r="4" s="1" customFormat="1" ht="24.96" customHeight="1">
      <c r="B4" s="16"/>
      <c r="D4" s="146" t="s">
        <v>169</v>
      </c>
      <c r="I4" s="142"/>
      <c r="L4" s="16"/>
      <c r="M4" s="147" t="s">
        <v>10</v>
      </c>
      <c r="AT4" s="13" t="s">
        <v>4</v>
      </c>
    </row>
    <row r="5" s="1" customFormat="1" ht="6.96" customHeight="1">
      <c r="B5" s="16"/>
      <c r="I5" s="142"/>
      <c r="L5" s="16"/>
    </row>
    <row r="6" s="1" customFormat="1" ht="12" customHeight="1">
      <c r="B6" s="16"/>
      <c r="D6" s="148" t="s">
        <v>16</v>
      </c>
      <c r="I6" s="142"/>
      <c r="L6" s="16"/>
    </row>
    <row r="7" s="1" customFormat="1" ht="16.5" customHeight="1">
      <c r="B7" s="16"/>
      <c r="E7" s="149" t="str">
        <f>'Rekapitulace stavby'!K6</f>
        <v xml:space="preserve">Oprava kolejí a výhybek v uzlu Plzeň a na trati  Plzeň - Blatno</v>
      </c>
      <c r="F7" s="148"/>
      <c r="G7" s="148"/>
      <c r="H7" s="148"/>
      <c r="I7" s="142"/>
      <c r="L7" s="16"/>
    </row>
    <row r="8" s="1" customFormat="1" ht="12" customHeight="1">
      <c r="B8" s="16"/>
      <c r="D8" s="148" t="s">
        <v>170</v>
      </c>
      <c r="I8" s="142"/>
      <c r="L8" s="16"/>
    </row>
    <row r="9" s="2" customFormat="1" ht="16.5" customHeight="1">
      <c r="A9" s="34"/>
      <c r="B9" s="40"/>
      <c r="C9" s="34"/>
      <c r="D9" s="34"/>
      <c r="E9" s="149" t="s">
        <v>913</v>
      </c>
      <c r="F9" s="34"/>
      <c r="G9" s="34"/>
      <c r="H9" s="34"/>
      <c r="I9" s="150"/>
      <c r="J9" s="34"/>
      <c r="K9" s="34"/>
      <c r="L9" s="59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 ht="12" customHeight="1">
      <c r="A10" s="34"/>
      <c r="B10" s="40"/>
      <c r="C10" s="34"/>
      <c r="D10" s="148" t="s">
        <v>172</v>
      </c>
      <c r="E10" s="34"/>
      <c r="F10" s="34"/>
      <c r="G10" s="34"/>
      <c r="H10" s="34"/>
      <c r="I10" s="150"/>
      <c r="J10" s="34"/>
      <c r="K10" s="34"/>
      <c r="L10" s="59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6.5" customHeight="1">
      <c r="A11" s="34"/>
      <c r="B11" s="40"/>
      <c r="C11" s="34"/>
      <c r="D11" s="34"/>
      <c r="E11" s="151" t="s">
        <v>914</v>
      </c>
      <c r="F11" s="34"/>
      <c r="G11" s="34"/>
      <c r="H11" s="34"/>
      <c r="I11" s="150"/>
      <c r="J11" s="34"/>
      <c r="K11" s="34"/>
      <c r="L11" s="59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>
      <c r="A12" s="34"/>
      <c r="B12" s="40"/>
      <c r="C12" s="34"/>
      <c r="D12" s="34"/>
      <c r="E12" s="34"/>
      <c r="F12" s="34"/>
      <c r="G12" s="34"/>
      <c r="H12" s="34"/>
      <c r="I12" s="150"/>
      <c r="J12" s="34"/>
      <c r="K12" s="34"/>
      <c r="L12" s="59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2" customHeight="1">
      <c r="A13" s="34"/>
      <c r="B13" s="40"/>
      <c r="C13" s="34"/>
      <c r="D13" s="148" t="s">
        <v>18</v>
      </c>
      <c r="E13" s="34"/>
      <c r="F13" s="137" t="s">
        <v>1</v>
      </c>
      <c r="G13" s="34"/>
      <c r="H13" s="34"/>
      <c r="I13" s="152" t="s">
        <v>19</v>
      </c>
      <c r="J13" s="137" t="s">
        <v>1</v>
      </c>
      <c r="K13" s="34"/>
      <c r="L13" s="59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40"/>
      <c r="C14" s="34"/>
      <c r="D14" s="148" t="s">
        <v>20</v>
      </c>
      <c r="E14" s="34"/>
      <c r="F14" s="137" t="s">
        <v>21</v>
      </c>
      <c r="G14" s="34"/>
      <c r="H14" s="34"/>
      <c r="I14" s="152" t="s">
        <v>22</v>
      </c>
      <c r="J14" s="153" t="str">
        <f>'Rekapitulace stavby'!AN8</f>
        <v>8. 1. 2020</v>
      </c>
      <c r="K14" s="34"/>
      <c r="L14" s="59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0.8" customHeight="1">
      <c r="A15" s="34"/>
      <c r="B15" s="40"/>
      <c r="C15" s="34"/>
      <c r="D15" s="34"/>
      <c r="E15" s="34"/>
      <c r="F15" s="34"/>
      <c r="G15" s="34"/>
      <c r="H15" s="34"/>
      <c r="I15" s="150"/>
      <c r="J15" s="34"/>
      <c r="K15" s="34"/>
      <c r="L15" s="59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12" customHeight="1">
      <c r="A16" s="34"/>
      <c r="B16" s="40"/>
      <c r="C16" s="34"/>
      <c r="D16" s="148" t="s">
        <v>24</v>
      </c>
      <c r="E16" s="34"/>
      <c r="F16" s="34"/>
      <c r="G16" s="34"/>
      <c r="H16" s="34"/>
      <c r="I16" s="152" t="s">
        <v>25</v>
      </c>
      <c r="J16" s="137" t="s">
        <v>1</v>
      </c>
      <c r="K16" s="34"/>
      <c r="L16" s="59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8" customHeight="1">
      <c r="A17" s="34"/>
      <c r="B17" s="40"/>
      <c r="C17" s="34"/>
      <c r="D17" s="34"/>
      <c r="E17" s="137" t="s">
        <v>26</v>
      </c>
      <c r="F17" s="34"/>
      <c r="G17" s="34"/>
      <c r="H17" s="34"/>
      <c r="I17" s="152" t="s">
        <v>27</v>
      </c>
      <c r="J17" s="137" t="s">
        <v>1</v>
      </c>
      <c r="K17" s="34"/>
      <c r="L17" s="59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6.96" customHeight="1">
      <c r="A18" s="34"/>
      <c r="B18" s="40"/>
      <c r="C18" s="34"/>
      <c r="D18" s="34"/>
      <c r="E18" s="34"/>
      <c r="F18" s="34"/>
      <c r="G18" s="34"/>
      <c r="H18" s="34"/>
      <c r="I18" s="150"/>
      <c r="J18" s="34"/>
      <c r="K18" s="34"/>
      <c r="L18" s="59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12" customHeight="1">
      <c r="A19" s="34"/>
      <c r="B19" s="40"/>
      <c r="C19" s="34"/>
      <c r="D19" s="148" t="s">
        <v>28</v>
      </c>
      <c r="E19" s="34"/>
      <c r="F19" s="34"/>
      <c r="G19" s="34"/>
      <c r="H19" s="34"/>
      <c r="I19" s="152" t="s">
        <v>25</v>
      </c>
      <c r="J19" s="29" t="str">
        <f>'Rekapitulace stavby'!AN13</f>
        <v>Vyplň údaj</v>
      </c>
      <c r="K19" s="34"/>
      <c r="L19" s="59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8" customHeight="1">
      <c r="A20" s="34"/>
      <c r="B20" s="40"/>
      <c r="C20" s="34"/>
      <c r="D20" s="34"/>
      <c r="E20" s="29" t="str">
        <f>'Rekapitulace stavby'!E14</f>
        <v>Vyplň údaj</v>
      </c>
      <c r="F20" s="137"/>
      <c r="G20" s="137"/>
      <c r="H20" s="137"/>
      <c r="I20" s="152" t="s">
        <v>27</v>
      </c>
      <c r="J20" s="29" t="str">
        <f>'Rekapitulace stavby'!AN14</f>
        <v>Vyplň údaj</v>
      </c>
      <c r="K20" s="34"/>
      <c r="L20" s="59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6.96" customHeight="1">
      <c r="A21" s="34"/>
      <c r="B21" s="40"/>
      <c r="C21" s="34"/>
      <c r="D21" s="34"/>
      <c r="E21" s="34"/>
      <c r="F21" s="34"/>
      <c r="G21" s="34"/>
      <c r="H21" s="34"/>
      <c r="I21" s="150"/>
      <c r="J21" s="34"/>
      <c r="K21" s="34"/>
      <c r="L21" s="59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12" customHeight="1">
      <c r="A22" s="34"/>
      <c r="B22" s="40"/>
      <c r="C22" s="34"/>
      <c r="D22" s="148" t="s">
        <v>30</v>
      </c>
      <c r="E22" s="34"/>
      <c r="F22" s="34"/>
      <c r="G22" s="34"/>
      <c r="H22" s="34"/>
      <c r="I22" s="152" t="s">
        <v>25</v>
      </c>
      <c r="J22" s="137" t="str">
        <f>IF('Rekapitulace stavby'!AN16="","",'Rekapitulace stavby'!AN16)</f>
        <v/>
      </c>
      <c r="K22" s="34"/>
      <c r="L22" s="59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8" customHeight="1">
      <c r="A23" s="34"/>
      <c r="B23" s="40"/>
      <c r="C23" s="34"/>
      <c r="D23" s="34"/>
      <c r="E23" s="137" t="str">
        <f>IF('Rekapitulace stavby'!E17="","",'Rekapitulace stavby'!E17)</f>
        <v xml:space="preserve"> </v>
      </c>
      <c r="F23" s="34"/>
      <c r="G23" s="34"/>
      <c r="H23" s="34"/>
      <c r="I23" s="152" t="s">
        <v>27</v>
      </c>
      <c r="J23" s="137" t="str">
        <f>IF('Rekapitulace stavby'!AN17="","",'Rekapitulace stavby'!AN17)</f>
        <v/>
      </c>
      <c r="K23" s="34"/>
      <c r="L23" s="59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6.96" customHeight="1">
      <c r="A24" s="34"/>
      <c r="B24" s="40"/>
      <c r="C24" s="34"/>
      <c r="D24" s="34"/>
      <c r="E24" s="34"/>
      <c r="F24" s="34"/>
      <c r="G24" s="34"/>
      <c r="H24" s="34"/>
      <c r="I24" s="150"/>
      <c r="J24" s="34"/>
      <c r="K24" s="34"/>
      <c r="L24" s="59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12" customHeight="1">
      <c r="A25" s="34"/>
      <c r="B25" s="40"/>
      <c r="C25" s="34"/>
      <c r="D25" s="148" t="s">
        <v>33</v>
      </c>
      <c r="E25" s="34"/>
      <c r="F25" s="34"/>
      <c r="G25" s="34"/>
      <c r="H25" s="34"/>
      <c r="I25" s="152" t="s">
        <v>25</v>
      </c>
      <c r="J25" s="137" t="s">
        <v>1</v>
      </c>
      <c r="K25" s="34"/>
      <c r="L25" s="59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8" customHeight="1">
      <c r="A26" s="34"/>
      <c r="B26" s="40"/>
      <c r="C26" s="34"/>
      <c r="D26" s="34"/>
      <c r="E26" s="137" t="s">
        <v>34</v>
      </c>
      <c r="F26" s="34"/>
      <c r="G26" s="34"/>
      <c r="H26" s="34"/>
      <c r="I26" s="152" t="s">
        <v>27</v>
      </c>
      <c r="J26" s="137" t="s">
        <v>1</v>
      </c>
      <c r="K26" s="34"/>
      <c r="L26" s="59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2" customFormat="1" ht="6.96" customHeight="1">
      <c r="A27" s="34"/>
      <c r="B27" s="40"/>
      <c r="C27" s="34"/>
      <c r="D27" s="34"/>
      <c r="E27" s="34"/>
      <c r="F27" s="34"/>
      <c r="G27" s="34"/>
      <c r="H27" s="34"/>
      <c r="I27" s="150"/>
      <c r="J27" s="34"/>
      <c r="K27" s="34"/>
      <c r="L27" s="59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="2" customFormat="1" ht="12" customHeight="1">
      <c r="A28" s="34"/>
      <c r="B28" s="40"/>
      <c r="C28" s="34"/>
      <c r="D28" s="148" t="s">
        <v>35</v>
      </c>
      <c r="E28" s="34"/>
      <c r="F28" s="34"/>
      <c r="G28" s="34"/>
      <c r="H28" s="34"/>
      <c r="I28" s="150"/>
      <c r="J28" s="34"/>
      <c r="K28" s="34"/>
      <c r="L28" s="59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8" customFormat="1" ht="16.5" customHeight="1">
      <c r="A29" s="154"/>
      <c r="B29" s="155"/>
      <c r="C29" s="154"/>
      <c r="D29" s="154"/>
      <c r="E29" s="156" t="s">
        <v>1</v>
      </c>
      <c r="F29" s="156"/>
      <c r="G29" s="156"/>
      <c r="H29" s="156"/>
      <c r="I29" s="157"/>
      <c r="J29" s="154"/>
      <c r="K29" s="154"/>
      <c r="L29" s="158"/>
      <c r="S29" s="154"/>
      <c r="T29" s="154"/>
      <c r="U29" s="154"/>
      <c r="V29" s="154"/>
      <c r="W29" s="154"/>
      <c r="X29" s="154"/>
      <c r="Y29" s="154"/>
      <c r="Z29" s="154"/>
      <c r="AA29" s="154"/>
      <c r="AB29" s="154"/>
      <c r="AC29" s="154"/>
      <c r="AD29" s="154"/>
      <c r="AE29" s="154"/>
    </row>
    <row r="30" s="2" customFormat="1" ht="6.96" customHeight="1">
      <c r="A30" s="34"/>
      <c r="B30" s="40"/>
      <c r="C30" s="34"/>
      <c r="D30" s="34"/>
      <c r="E30" s="34"/>
      <c r="F30" s="34"/>
      <c r="G30" s="34"/>
      <c r="H30" s="34"/>
      <c r="I30" s="150"/>
      <c r="J30" s="34"/>
      <c r="K30" s="34"/>
      <c r="L30" s="59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40"/>
      <c r="C31" s="34"/>
      <c r="D31" s="159"/>
      <c r="E31" s="159"/>
      <c r="F31" s="159"/>
      <c r="G31" s="159"/>
      <c r="H31" s="159"/>
      <c r="I31" s="160"/>
      <c r="J31" s="159"/>
      <c r="K31" s="159"/>
      <c r="L31" s="59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25.44" customHeight="1">
      <c r="A32" s="34"/>
      <c r="B32" s="40"/>
      <c r="C32" s="34"/>
      <c r="D32" s="161" t="s">
        <v>36</v>
      </c>
      <c r="E32" s="34"/>
      <c r="F32" s="34"/>
      <c r="G32" s="34"/>
      <c r="H32" s="34"/>
      <c r="I32" s="150"/>
      <c r="J32" s="162">
        <f>ROUND(J120, 2)</f>
        <v>0</v>
      </c>
      <c r="K32" s="34"/>
      <c r="L32" s="59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6.96" customHeight="1">
      <c r="A33" s="34"/>
      <c r="B33" s="40"/>
      <c r="C33" s="34"/>
      <c r="D33" s="159"/>
      <c r="E33" s="159"/>
      <c r="F33" s="159"/>
      <c r="G33" s="159"/>
      <c r="H33" s="159"/>
      <c r="I33" s="160"/>
      <c r="J33" s="159"/>
      <c r="K33" s="159"/>
      <c r="L33" s="59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40"/>
      <c r="C34" s="34"/>
      <c r="D34" s="34"/>
      <c r="E34" s="34"/>
      <c r="F34" s="163" t="s">
        <v>38</v>
      </c>
      <c r="G34" s="34"/>
      <c r="H34" s="34"/>
      <c r="I34" s="164" t="s">
        <v>37</v>
      </c>
      <c r="J34" s="163" t="s">
        <v>39</v>
      </c>
      <c r="K34" s="34"/>
      <c r="L34" s="59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="2" customFormat="1" ht="14.4" customHeight="1">
      <c r="A35" s="34"/>
      <c r="B35" s="40"/>
      <c r="C35" s="34"/>
      <c r="D35" s="165" t="s">
        <v>40</v>
      </c>
      <c r="E35" s="148" t="s">
        <v>41</v>
      </c>
      <c r="F35" s="166">
        <f>ROUND((SUM(BE120:BE314)),  2)</f>
        <v>0</v>
      </c>
      <c r="G35" s="34"/>
      <c r="H35" s="34"/>
      <c r="I35" s="167">
        <v>0.20999999999999999</v>
      </c>
      <c r="J35" s="166">
        <f>ROUND(((SUM(BE120:BE314))*I35),  2)</f>
        <v>0</v>
      </c>
      <c r="K35" s="34"/>
      <c r="L35" s="59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="2" customFormat="1" ht="14.4" customHeight="1">
      <c r="A36" s="34"/>
      <c r="B36" s="40"/>
      <c r="C36" s="34"/>
      <c r="D36" s="34"/>
      <c r="E36" s="148" t="s">
        <v>42</v>
      </c>
      <c r="F36" s="166">
        <f>ROUND((SUM(BF120:BF314)),  2)</f>
        <v>0</v>
      </c>
      <c r="G36" s="34"/>
      <c r="H36" s="34"/>
      <c r="I36" s="167">
        <v>0.14999999999999999</v>
      </c>
      <c r="J36" s="166">
        <f>ROUND(((SUM(BF120:BF314))*I36),  2)</f>
        <v>0</v>
      </c>
      <c r="K36" s="34"/>
      <c r="L36" s="59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40"/>
      <c r="C37" s="34"/>
      <c r="D37" s="34"/>
      <c r="E37" s="148" t="s">
        <v>43</v>
      </c>
      <c r="F37" s="166">
        <f>ROUND((SUM(BG120:BG314)),  2)</f>
        <v>0</v>
      </c>
      <c r="G37" s="34"/>
      <c r="H37" s="34"/>
      <c r="I37" s="167">
        <v>0.20999999999999999</v>
      </c>
      <c r="J37" s="166">
        <f>0</f>
        <v>0</v>
      </c>
      <c r="K37" s="34"/>
      <c r="L37" s="59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hidden="1" s="2" customFormat="1" ht="14.4" customHeight="1">
      <c r="A38" s="34"/>
      <c r="B38" s="40"/>
      <c r="C38" s="34"/>
      <c r="D38" s="34"/>
      <c r="E38" s="148" t="s">
        <v>44</v>
      </c>
      <c r="F38" s="166">
        <f>ROUND((SUM(BH120:BH314)),  2)</f>
        <v>0</v>
      </c>
      <c r="G38" s="34"/>
      <c r="H38" s="34"/>
      <c r="I38" s="167">
        <v>0.14999999999999999</v>
      </c>
      <c r="J38" s="166">
        <f>0</f>
        <v>0</v>
      </c>
      <c r="K38" s="34"/>
      <c r="L38" s="59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hidden="1" s="2" customFormat="1" ht="14.4" customHeight="1">
      <c r="A39" s="34"/>
      <c r="B39" s="40"/>
      <c r="C39" s="34"/>
      <c r="D39" s="34"/>
      <c r="E39" s="148" t="s">
        <v>45</v>
      </c>
      <c r="F39" s="166">
        <f>ROUND((SUM(BI120:BI314)),  2)</f>
        <v>0</v>
      </c>
      <c r="G39" s="34"/>
      <c r="H39" s="34"/>
      <c r="I39" s="167">
        <v>0</v>
      </c>
      <c r="J39" s="166">
        <f>0</f>
        <v>0</v>
      </c>
      <c r="K39" s="34"/>
      <c r="L39" s="59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6.96" customHeight="1">
      <c r="A40" s="34"/>
      <c r="B40" s="40"/>
      <c r="C40" s="34"/>
      <c r="D40" s="34"/>
      <c r="E40" s="34"/>
      <c r="F40" s="34"/>
      <c r="G40" s="34"/>
      <c r="H40" s="34"/>
      <c r="I40" s="150"/>
      <c r="J40" s="34"/>
      <c r="K40" s="34"/>
      <c r="L40" s="59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2" customFormat="1" ht="25.44" customHeight="1">
      <c r="A41" s="34"/>
      <c r="B41" s="40"/>
      <c r="C41" s="168"/>
      <c r="D41" s="169" t="s">
        <v>46</v>
      </c>
      <c r="E41" s="170"/>
      <c r="F41" s="170"/>
      <c r="G41" s="171" t="s">
        <v>47</v>
      </c>
      <c r="H41" s="172" t="s">
        <v>48</v>
      </c>
      <c r="I41" s="173"/>
      <c r="J41" s="174">
        <f>SUM(J32:J39)</f>
        <v>0</v>
      </c>
      <c r="K41" s="175"/>
      <c r="L41" s="59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="2" customFormat="1" ht="14.4" customHeight="1">
      <c r="A42" s="34"/>
      <c r="B42" s="40"/>
      <c r="C42" s="34"/>
      <c r="D42" s="34"/>
      <c r="E42" s="34"/>
      <c r="F42" s="34"/>
      <c r="G42" s="34"/>
      <c r="H42" s="34"/>
      <c r="I42" s="150"/>
      <c r="J42" s="34"/>
      <c r="K42" s="34"/>
      <c r="L42" s="59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="1" customFormat="1" ht="14.4" customHeight="1">
      <c r="B43" s="16"/>
      <c r="I43" s="142"/>
      <c r="L43" s="16"/>
    </row>
    <row r="44" s="1" customFormat="1" ht="14.4" customHeight="1">
      <c r="B44" s="16"/>
      <c r="I44" s="142"/>
      <c r="L44" s="16"/>
    </row>
    <row r="45" s="1" customFormat="1" ht="14.4" customHeight="1">
      <c r="B45" s="16"/>
      <c r="I45" s="142"/>
      <c r="L45" s="16"/>
    </row>
    <row r="46" s="1" customFormat="1" ht="14.4" customHeight="1">
      <c r="B46" s="16"/>
      <c r="I46" s="142"/>
      <c r="L46" s="16"/>
    </row>
    <row r="47" s="1" customFormat="1" ht="14.4" customHeight="1">
      <c r="B47" s="16"/>
      <c r="I47" s="142"/>
      <c r="L47" s="16"/>
    </row>
    <row r="48" s="1" customFormat="1" ht="14.4" customHeight="1">
      <c r="B48" s="16"/>
      <c r="I48" s="142"/>
      <c r="L48" s="16"/>
    </row>
    <row r="49" s="1" customFormat="1" ht="14.4" customHeight="1">
      <c r="B49" s="16"/>
      <c r="I49" s="142"/>
      <c r="L49" s="16"/>
    </row>
    <row r="50" s="2" customFormat="1" ht="14.4" customHeight="1">
      <c r="B50" s="59"/>
      <c r="D50" s="176" t="s">
        <v>49</v>
      </c>
      <c r="E50" s="177"/>
      <c r="F50" s="177"/>
      <c r="G50" s="176" t="s">
        <v>50</v>
      </c>
      <c r="H50" s="177"/>
      <c r="I50" s="178"/>
      <c r="J50" s="177"/>
      <c r="K50" s="177"/>
      <c r="L50" s="59"/>
    </row>
    <row r="51">
      <c r="B51" s="16"/>
      <c r="L51" s="16"/>
    </row>
    <row r="52">
      <c r="B52" s="16"/>
      <c r="L52" s="16"/>
    </row>
    <row r="53">
      <c r="B53" s="16"/>
      <c r="L53" s="16"/>
    </row>
    <row r="54">
      <c r="B54" s="16"/>
      <c r="L54" s="16"/>
    </row>
    <row r="55">
      <c r="B55" s="16"/>
      <c r="L55" s="16"/>
    </row>
    <row r="56">
      <c r="B56" s="16"/>
      <c r="L56" s="16"/>
    </row>
    <row r="57">
      <c r="B57" s="16"/>
      <c r="L57" s="16"/>
    </row>
    <row r="58">
      <c r="B58" s="16"/>
      <c r="L58" s="16"/>
    </row>
    <row r="59">
      <c r="B59" s="16"/>
      <c r="L59" s="16"/>
    </row>
    <row r="60">
      <c r="B60" s="16"/>
      <c r="L60" s="16"/>
    </row>
    <row r="61" s="2" customFormat="1">
      <c r="A61" s="34"/>
      <c r="B61" s="40"/>
      <c r="C61" s="34"/>
      <c r="D61" s="179" t="s">
        <v>51</v>
      </c>
      <c r="E61" s="180"/>
      <c r="F61" s="181" t="s">
        <v>52</v>
      </c>
      <c r="G61" s="179" t="s">
        <v>51</v>
      </c>
      <c r="H61" s="180"/>
      <c r="I61" s="182"/>
      <c r="J61" s="183" t="s">
        <v>52</v>
      </c>
      <c r="K61" s="180"/>
      <c r="L61" s="59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6"/>
      <c r="L62" s="16"/>
    </row>
    <row r="63">
      <c r="B63" s="16"/>
      <c r="L63" s="16"/>
    </row>
    <row r="64">
      <c r="B64" s="16"/>
      <c r="L64" s="16"/>
    </row>
    <row r="65" s="2" customFormat="1">
      <c r="A65" s="34"/>
      <c r="B65" s="40"/>
      <c r="C65" s="34"/>
      <c r="D65" s="176" t="s">
        <v>53</v>
      </c>
      <c r="E65" s="184"/>
      <c r="F65" s="184"/>
      <c r="G65" s="176" t="s">
        <v>54</v>
      </c>
      <c r="H65" s="184"/>
      <c r="I65" s="185"/>
      <c r="J65" s="184"/>
      <c r="K65" s="184"/>
      <c r="L65" s="59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6"/>
      <c r="L66" s="16"/>
    </row>
    <row r="67">
      <c r="B67" s="16"/>
      <c r="L67" s="16"/>
    </row>
    <row r="68">
      <c r="B68" s="16"/>
      <c r="L68" s="16"/>
    </row>
    <row r="69">
      <c r="B69" s="16"/>
      <c r="L69" s="16"/>
    </row>
    <row r="70">
      <c r="B70" s="16"/>
      <c r="L70" s="16"/>
    </row>
    <row r="71">
      <c r="B71" s="16"/>
      <c r="L71" s="16"/>
    </row>
    <row r="72">
      <c r="B72" s="16"/>
      <c r="L72" s="16"/>
    </row>
    <row r="73">
      <c r="B73" s="16"/>
      <c r="L73" s="16"/>
    </row>
    <row r="74">
      <c r="B74" s="16"/>
      <c r="L74" s="16"/>
    </row>
    <row r="75">
      <c r="B75" s="16"/>
      <c r="L75" s="16"/>
    </row>
    <row r="76" s="2" customFormat="1">
      <c r="A76" s="34"/>
      <c r="B76" s="40"/>
      <c r="C76" s="34"/>
      <c r="D76" s="179" t="s">
        <v>51</v>
      </c>
      <c r="E76" s="180"/>
      <c r="F76" s="181" t="s">
        <v>52</v>
      </c>
      <c r="G76" s="179" t="s">
        <v>51</v>
      </c>
      <c r="H76" s="180"/>
      <c r="I76" s="182"/>
      <c r="J76" s="183" t="s">
        <v>52</v>
      </c>
      <c r="K76" s="180"/>
      <c r="L76" s="59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186"/>
      <c r="C77" s="187"/>
      <c r="D77" s="187"/>
      <c r="E77" s="187"/>
      <c r="F77" s="187"/>
      <c r="G77" s="187"/>
      <c r="H77" s="187"/>
      <c r="I77" s="188"/>
      <c r="J77" s="187"/>
      <c r="K77" s="187"/>
      <c r="L77" s="59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189"/>
      <c r="C81" s="190"/>
      <c r="D81" s="190"/>
      <c r="E81" s="190"/>
      <c r="F81" s="190"/>
      <c r="G81" s="190"/>
      <c r="H81" s="190"/>
      <c r="I81" s="191"/>
      <c r="J81" s="190"/>
      <c r="K81" s="190"/>
      <c r="L81" s="59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174</v>
      </c>
      <c r="D82" s="36"/>
      <c r="E82" s="36"/>
      <c r="F82" s="36"/>
      <c r="G82" s="36"/>
      <c r="H82" s="36"/>
      <c r="I82" s="150"/>
      <c r="J82" s="36"/>
      <c r="K82" s="36"/>
      <c r="L82" s="59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6"/>
      <c r="D83" s="36"/>
      <c r="E83" s="36"/>
      <c r="F83" s="36"/>
      <c r="G83" s="36"/>
      <c r="H83" s="36"/>
      <c r="I83" s="150"/>
      <c r="J83" s="36"/>
      <c r="K83" s="36"/>
      <c r="L83" s="59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16</v>
      </c>
      <c r="D84" s="36"/>
      <c r="E84" s="36"/>
      <c r="F84" s="36"/>
      <c r="G84" s="36"/>
      <c r="H84" s="36"/>
      <c r="I84" s="150"/>
      <c r="J84" s="36"/>
      <c r="K84" s="36"/>
      <c r="L84" s="59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16.5" customHeight="1">
      <c r="A85" s="34"/>
      <c r="B85" s="35"/>
      <c r="C85" s="36"/>
      <c r="D85" s="36"/>
      <c r="E85" s="192" t="str">
        <f>E7</f>
        <v xml:space="preserve">Oprava kolejí a výhybek v uzlu Plzeň a na trati  Plzeň - Blatno</v>
      </c>
      <c r="F85" s="28"/>
      <c r="G85" s="28"/>
      <c r="H85" s="28"/>
      <c r="I85" s="150"/>
      <c r="J85" s="36"/>
      <c r="K85" s="36"/>
      <c r="L85" s="59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1" customFormat="1" ht="12" customHeight="1">
      <c r="B86" s="17"/>
      <c r="C86" s="28" t="s">
        <v>170</v>
      </c>
      <c r="D86" s="18"/>
      <c r="E86" s="18"/>
      <c r="F86" s="18"/>
      <c r="G86" s="18"/>
      <c r="H86" s="18"/>
      <c r="I86" s="142"/>
      <c r="J86" s="18"/>
      <c r="K86" s="18"/>
      <c r="L86" s="16"/>
    </row>
    <row r="87" s="2" customFormat="1" ht="16.5" customHeight="1">
      <c r="A87" s="34"/>
      <c r="B87" s="35"/>
      <c r="C87" s="36"/>
      <c r="D87" s="36"/>
      <c r="E87" s="192" t="s">
        <v>913</v>
      </c>
      <c r="F87" s="36"/>
      <c r="G87" s="36"/>
      <c r="H87" s="36"/>
      <c r="I87" s="150"/>
      <c r="J87" s="36"/>
      <c r="K87" s="36"/>
      <c r="L87" s="59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12" customHeight="1">
      <c r="A88" s="34"/>
      <c r="B88" s="35"/>
      <c r="C88" s="28" t="s">
        <v>172</v>
      </c>
      <c r="D88" s="36"/>
      <c r="E88" s="36"/>
      <c r="F88" s="36"/>
      <c r="G88" s="36"/>
      <c r="H88" s="36"/>
      <c r="I88" s="150"/>
      <c r="J88" s="36"/>
      <c r="K88" s="36"/>
      <c r="L88" s="59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6.5" customHeight="1">
      <c r="A89" s="34"/>
      <c r="B89" s="35"/>
      <c r="C89" s="36"/>
      <c r="D89" s="36"/>
      <c r="E89" s="72" t="str">
        <f>E11</f>
        <v>SO 2.1 - Výměna KR a KL km 17,297 - 17,872</v>
      </c>
      <c r="F89" s="36"/>
      <c r="G89" s="36"/>
      <c r="H89" s="36"/>
      <c r="I89" s="150"/>
      <c r="J89" s="36"/>
      <c r="K89" s="36"/>
      <c r="L89" s="59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6"/>
      <c r="D90" s="36"/>
      <c r="E90" s="36"/>
      <c r="F90" s="36"/>
      <c r="G90" s="36"/>
      <c r="H90" s="36"/>
      <c r="I90" s="150"/>
      <c r="J90" s="36"/>
      <c r="K90" s="36"/>
      <c r="L90" s="59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2" customHeight="1">
      <c r="A91" s="34"/>
      <c r="B91" s="35"/>
      <c r="C91" s="28" t="s">
        <v>20</v>
      </c>
      <c r="D91" s="36"/>
      <c r="E91" s="36"/>
      <c r="F91" s="23" t="str">
        <f>F14</f>
        <v>TO Plzeň, TO Třemošná</v>
      </c>
      <c r="G91" s="36"/>
      <c r="H91" s="36"/>
      <c r="I91" s="152" t="s">
        <v>22</v>
      </c>
      <c r="J91" s="75" t="str">
        <f>IF(J14="","",J14)</f>
        <v>8. 1. 2020</v>
      </c>
      <c r="K91" s="36"/>
      <c r="L91" s="59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6.96" customHeight="1">
      <c r="A92" s="34"/>
      <c r="B92" s="35"/>
      <c r="C92" s="36"/>
      <c r="D92" s="36"/>
      <c r="E92" s="36"/>
      <c r="F92" s="36"/>
      <c r="G92" s="36"/>
      <c r="H92" s="36"/>
      <c r="I92" s="150"/>
      <c r="J92" s="36"/>
      <c r="K92" s="36"/>
      <c r="L92" s="59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5.15" customHeight="1">
      <c r="A93" s="34"/>
      <c r="B93" s="35"/>
      <c r="C93" s="28" t="s">
        <v>24</v>
      </c>
      <c r="D93" s="36"/>
      <c r="E93" s="36"/>
      <c r="F93" s="23" t="str">
        <f>E17</f>
        <v xml:space="preserve">Správa železnic s.o. -  OŘ Plzeň</v>
      </c>
      <c r="G93" s="36"/>
      <c r="H93" s="36"/>
      <c r="I93" s="152" t="s">
        <v>30</v>
      </c>
      <c r="J93" s="32" t="str">
        <f>E23</f>
        <v xml:space="preserve"> </v>
      </c>
      <c r="K93" s="36"/>
      <c r="L93" s="59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15.15" customHeight="1">
      <c r="A94" s="34"/>
      <c r="B94" s="35"/>
      <c r="C94" s="28" t="s">
        <v>28</v>
      </c>
      <c r="D94" s="36"/>
      <c r="E94" s="36"/>
      <c r="F94" s="23" t="str">
        <f>IF(E20="","",E20)</f>
        <v>Vyplň údaj</v>
      </c>
      <c r="G94" s="36"/>
      <c r="H94" s="36"/>
      <c r="I94" s="152" t="s">
        <v>33</v>
      </c>
      <c r="J94" s="32" t="str">
        <f>E26</f>
        <v>Jung</v>
      </c>
      <c r="K94" s="36"/>
      <c r="L94" s="59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6"/>
      <c r="D95" s="36"/>
      <c r="E95" s="36"/>
      <c r="F95" s="36"/>
      <c r="G95" s="36"/>
      <c r="H95" s="36"/>
      <c r="I95" s="150"/>
      <c r="J95" s="36"/>
      <c r="K95" s="36"/>
      <c r="L95" s="59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9.28" customHeight="1">
      <c r="A96" s="34"/>
      <c r="B96" s="35"/>
      <c r="C96" s="193" t="s">
        <v>175</v>
      </c>
      <c r="D96" s="194"/>
      <c r="E96" s="194"/>
      <c r="F96" s="194"/>
      <c r="G96" s="194"/>
      <c r="H96" s="194"/>
      <c r="I96" s="195"/>
      <c r="J96" s="196" t="s">
        <v>176</v>
      </c>
      <c r="K96" s="194"/>
      <c r="L96" s="59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="2" customFormat="1" ht="10.32" customHeight="1">
      <c r="A97" s="34"/>
      <c r="B97" s="35"/>
      <c r="C97" s="36"/>
      <c r="D97" s="36"/>
      <c r="E97" s="36"/>
      <c r="F97" s="36"/>
      <c r="G97" s="36"/>
      <c r="H97" s="36"/>
      <c r="I97" s="150"/>
      <c r="J97" s="36"/>
      <c r="K97" s="36"/>
      <c r="L97" s="59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="2" customFormat="1" ht="22.8" customHeight="1">
      <c r="A98" s="34"/>
      <c r="B98" s="35"/>
      <c r="C98" s="197" t="s">
        <v>177</v>
      </c>
      <c r="D98" s="36"/>
      <c r="E98" s="36"/>
      <c r="F98" s="36"/>
      <c r="G98" s="36"/>
      <c r="H98" s="36"/>
      <c r="I98" s="150"/>
      <c r="J98" s="106">
        <f>J120</f>
        <v>0</v>
      </c>
      <c r="K98" s="36"/>
      <c r="L98" s="59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U98" s="13" t="s">
        <v>178</v>
      </c>
    </row>
    <row r="99" s="2" customFormat="1" ht="21.84" customHeight="1">
      <c r="A99" s="34"/>
      <c r="B99" s="35"/>
      <c r="C99" s="36"/>
      <c r="D99" s="36"/>
      <c r="E99" s="36"/>
      <c r="F99" s="36"/>
      <c r="G99" s="36"/>
      <c r="H99" s="36"/>
      <c r="I99" s="150"/>
      <c r="J99" s="36"/>
      <c r="K99" s="36"/>
      <c r="L99" s="59"/>
      <c r="S99" s="34"/>
      <c r="T99" s="34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</row>
    <row r="100" s="2" customFormat="1" ht="6.96" customHeight="1">
      <c r="A100" s="34"/>
      <c r="B100" s="62"/>
      <c r="C100" s="63"/>
      <c r="D100" s="63"/>
      <c r="E100" s="63"/>
      <c r="F100" s="63"/>
      <c r="G100" s="63"/>
      <c r="H100" s="63"/>
      <c r="I100" s="188"/>
      <c r="J100" s="63"/>
      <c r="K100" s="63"/>
      <c r="L100" s="59"/>
      <c r="S100" s="34"/>
      <c r="T100" s="34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</row>
    <row r="104" s="2" customFormat="1" ht="6.96" customHeight="1">
      <c r="A104" s="34"/>
      <c r="B104" s="64"/>
      <c r="C104" s="65"/>
      <c r="D104" s="65"/>
      <c r="E104" s="65"/>
      <c r="F104" s="65"/>
      <c r="G104" s="65"/>
      <c r="H104" s="65"/>
      <c r="I104" s="191"/>
      <c r="J104" s="65"/>
      <c r="K104" s="65"/>
      <c r="L104" s="59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5" s="2" customFormat="1" ht="24.96" customHeight="1">
      <c r="A105" s="34"/>
      <c r="B105" s="35"/>
      <c r="C105" s="19" t="s">
        <v>179</v>
      </c>
      <c r="D105" s="36"/>
      <c r="E105" s="36"/>
      <c r="F105" s="36"/>
      <c r="G105" s="36"/>
      <c r="H105" s="36"/>
      <c r="I105" s="150"/>
      <c r="J105" s="36"/>
      <c r="K105" s="36"/>
      <c r="L105" s="59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="2" customFormat="1" ht="6.96" customHeight="1">
      <c r="A106" s="34"/>
      <c r="B106" s="35"/>
      <c r="C106" s="36"/>
      <c r="D106" s="36"/>
      <c r="E106" s="36"/>
      <c r="F106" s="36"/>
      <c r="G106" s="36"/>
      <c r="H106" s="36"/>
      <c r="I106" s="150"/>
      <c r="J106" s="36"/>
      <c r="K106" s="36"/>
      <c r="L106" s="59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="2" customFormat="1" ht="12" customHeight="1">
      <c r="A107" s="34"/>
      <c r="B107" s="35"/>
      <c r="C107" s="28" t="s">
        <v>16</v>
      </c>
      <c r="D107" s="36"/>
      <c r="E107" s="36"/>
      <c r="F107" s="36"/>
      <c r="G107" s="36"/>
      <c r="H107" s="36"/>
      <c r="I107" s="150"/>
      <c r="J107" s="36"/>
      <c r="K107" s="36"/>
      <c r="L107" s="59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="2" customFormat="1" ht="16.5" customHeight="1">
      <c r="A108" s="34"/>
      <c r="B108" s="35"/>
      <c r="C108" s="36"/>
      <c r="D108" s="36"/>
      <c r="E108" s="192" t="str">
        <f>E7</f>
        <v xml:space="preserve">Oprava kolejí a výhybek v uzlu Plzeň a na trati  Plzeň - Blatno</v>
      </c>
      <c r="F108" s="28"/>
      <c r="G108" s="28"/>
      <c r="H108" s="28"/>
      <c r="I108" s="150"/>
      <c r="J108" s="36"/>
      <c r="K108" s="36"/>
      <c r="L108" s="59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="1" customFormat="1" ht="12" customHeight="1">
      <c r="B109" s="17"/>
      <c r="C109" s="28" t="s">
        <v>170</v>
      </c>
      <c r="D109" s="18"/>
      <c r="E109" s="18"/>
      <c r="F109" s="18"/>
      <c r="G109" s="18"/>
      <c r="H109" s="18"/>
      <c r="I109" s="142"/>
      <c r="J109" s="18"/>
      <c r="K109" s="18"/>
      <c r="L109" s="16"/>
    </row>
    <row r="110" s="2" customFormat="1" ht="16.5" customHeight="1">
      <c r="A110" s="34"/>
      <c r="B110" s="35"/>
      <c r="C110" s="36"/>
      <c r="D110" s="36"/>
      <c r="E110" s="192" t="s">
        <v>913</v>
      </c>
      <c r="F110" s="36"/>
      <c r="G110" s="36"/>
      <c r="H110" s="36"/>
      <c r="I110" s="150"/>
      <c r="J110" s="36"/>
      <c r="K110" s="36"/>
      <c r="L110" s="59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="2" customFormat="1" ht="12" customHeight="1">
      <c r="A111" s="34"/>
      <c r="B111" s="35"/>
      <c r="C111" s="28" t="s">
        <v>172</v>
      </c>
      <c r="D111" s="36"/>
      <c r="E111" s="36"/>
      <c r="F111" s="36"/>
      <c r="G111" s="36"/>
      <c r="H111" s="36"/>
      <c r="I111" s="150"/>
      <c r="J111" s="36"/>
      <c r="K111" s="36"/>
      <c r="L111" s="59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="2" customFormat="1" ht="16.5" customHeight="1">
      <c r="A112" s="34"/>
      <c r="B112" s="35"/>
      <c r="C112" s="36"/>
      <c r="D112" s="36"/>
      <c r="E112" s="72" t="str">
        <f>E11</f>
        <v>SO 2.1 - Výměna KR a KL km 17,297 - 17,872</v>
      </c>
      <c r="F112" s="36"/>
      <c r="G112" s="36"/>
      <c r="H112" s="36"/>
      <c r="I112" s="150"/>
      <c r="J112" s="36"/>
      <c r="K112" s="36"/>
      <c r="L112" s="59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="2" customFormat="1" ht="6.96" customHeight="1">
      <c r="A113" s="34"/>
      <c r="B113" s="35"/>
      <c r="C113" s="36"/>
      <c r="D113" s="36"/>
      <c r="E113" s="36"/>
      <c r="F113" s="36"/>
      <c r="G113" s="36"/>
      <c r="H113" s="36"/>
      <c r="I113" s="150"/>
      <c r="J113" s="36"/>
      <c r="K113" s="36"/>
      <c r="L113" s="59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12" customHeight="1">
      <c r="A114" s="34"/>
      <c r="B114" s="35"/>
      <c r="C114" s="28" t="s">
        <v>20</v>
      </c>
      <c r="D114" s="36"/>
      <c r="E114" s="36"/>
      <c r="F114" s="23" t="str">
        <f>F14</f>
        <v>TO Plzeň, TO Třemošná</v>
      </c>
      <c r="G114" s="36"/>
      <c r="H114" s="36"/>
      <c r="I114" s="152" t="s">
        <v>22</v>
      </c>
      <c r="J114" s="75" t="str">
        <f>IF(J14="","",J14)</f>
        <v>8. 1. 2020</v>
      </c>
      <c r="K114" s="36"/>
      <c r="L114" s="59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6.96" customHeight="1">
      <c r="A115" s="34"/>
      <c r="B115" s="35"/>
      <c r="C115" s="36"/>
      <c r="D115" s="36"/>
      <c r="E115" s="36"/>
      <c r="F115" s="36"/>
      <c r="G115" s="36"/>
      <c r="H115" s="36"/>
      <c r="I115" s="150"/>
      <c r="J115" s="36"/>
      <c r="K115" s="36"/>
      <c r="L115" s="59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2" customFormat="1" ht="15.15" customHeight="1">
      <c r="A116" s="34"/>
      <c r="B116" s="35"/>
      <c r="C116" s="28" t="s">
        <v>24</v>
      </c>
      <c r="D116" s="36"/>
      <c r="E116" s="36"/>
      <c r="F116" s="23" t="str">
        <f>E17</f>
        <v xml:space="preserve">Správa železnic s.o. -  OŘ Plzeň</v>
      </c>
      <c r="G116" s="36"/>
      <c r="H116" s="36"/>
      <c r="I116" s="152" t="s">
        <v>30</v>
      </c>
      <c r="J116" s="32" t="str">
        <f>E23</f>
        <v xml:space="preserve"> </v>
      </c>
      <c r="K116" s="36"/>
      <c r="L116" s="59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="2" customFormat="1" ht="15.15" customHeight="1">
      <c r="A117" s="34"/>
      <c r="B117" s="35"/>
      <c r="C117" s="28" t="s">
        <v>28</v>
      </c>
      <c r="D117" s="36"/>
      <c r="E117" s="36"/>
      <c r="F117" s="23" t="str">
        <f>IF(E20="","",E20)</f>
        <v>Vyplň údaj</v>
      </c>
      <c r="G117" s="36"/>
      <c r="H117" s="36"/>
      <c r="I117" s="152" t="s">
        <v>33</v>
      </c>
      <c r="J117" s="32" t="str">
        <f>E26</f>
        <v>Jung</v>
      </c>
      <c r="K117" s="36"/>
      <c r="L117" s="59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="2" customFormat="1" ht="10.32" customHeight="1">
      <c r="A118" s="34"/>
      <c r="B118" s="35"/>
      <c r="C118" s="36"/>
      <c r="D118" s="36"/>
      <c r="E118" s="36"/>
      <c r="F118" s="36"/>
      <c r="G118" s="36"/>
      <c r="H118" s="36"/>
      <c r="I118" s="150"/>
      <c r="J118" s="36"/>
      <c r="K118" s="36"/>
      <c r="L118" s="59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="9" customFormat="1" ht="29.28" customHeight="1">
      <c r="A119" s="198"/>
      <c r="B119" s="199"/>
      <c r="C119" s="200" t="s">
        <v>180</v>
      </c>
      <c r="D119" s="201" t="s">
        <v>61</v>
      </c>
      <c r="E119" s="201" t="s">
        <v>57</v>
      </c>
      <c r="F119" s="201" t="s">
        <v>58</v>
      </c>
      <c r="G119" s="201" t="s">
        <v>181</v>
      </c>
      <c r="H119" s="201" t="s">
        <v>182</v>
      </c>
      <c r="I119" s="202" t="s">
        <v>183</v>
      </c>
      <c r="J119" s="203" t="s">
        <v>176</v>
      </c>
      <c r="K119" s="204" t="s">
        <v>184</v>
      </c>
      <c r="L119" s="205"/>
      <c r="M119" s="96" t="s">
        <v>1</v>
      </c>
      <c r="N119" s="97" t="s">
        <v>40</v>
      </c>
      <c r="O119" s="97" t="s">
        <v>185</v>
      </c>
      <c r="P119" s="97" t="s">
        <v>186</v>
      </c>
      <c r="Q119" s="97" t="s">
        <v>187</v>
      </c>
      <c r="R119" s="97" t="s">
        <v>188</v>
      </c>
      <c r="S119" s="97" t="s">
        <v>189</v>
      </c>
      <c r="T119" s="98" t="s">
        <v>190</v>
      </c>
      <c r="U119" s="198"/>
      <c r="V119" s="198"/>
      <c r="W119" s="198"/>
      <c r="X119" s="198"/>
      <c r="Y119" s="198"/>
      <c r="Z119" s="198"/>
      <c r="AA119" s="198"/>
      <c r="AB119" s="198"/>
      <c r="AC119" s="198"/>
      <c r="AD119" s="198"/>
      <c r="AE119" s="198"/>
    </row>
    <row r="120" s="2" customFormat="1" ht="22.8" customHeight="1">
      <c r="A120" s="34"/>
      <c r="B120" s="35"/>
      <c r="C120" s="103" t="s">
        <v>191</v>
      </c>
      <c r="D120" s="36"/>
      <c r="E120" s="36"/>
      <c r="F120" s="36"/>
      <c r="G120" s="36"/>
      <c r="H120" s="36"/>
      <c r="I120" s="150"/>
      <c r="J120" s="206">
        <f>BK120</f>
        <v>0</v>
      </c>
      <c r="K120" s="36"/>
      <c r="L120" s="40"/>
      <c r="M120" s="99"/>
      <c r="N120" s="207"/>
      <c r="O120" s="100"/>
      <c r="P120" s="208">
        <f>SUM(P121:P314)</f>
        <v>0</v>
      </c>
      <c r="Q120" s="100"/>
      <c r="R120" s="208">
        <f>SUM(R121:R314)</f>
        <v>945.42758000000003</v>
      </c>
      <c r="S120" s="100"/>
      <c r="T120" s="209">
        <f>SUM(T121:T314)</f>
        <v>0</v>
      </c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T120" s="13" t="s">
        <v>75</v>
      </c>
      <c r="AU120" s="13" t="s">
        <v>178</v>
      </c>
      <c r="BK120" s="210">
        <f>SUM(BK121:BK314)</f>
        <v>0</v>
      </c>
    </row>
    <row r="121" s="2" customFormat="1" ht="16.5" customHeight="1">
      <c r="A121" s="34"/>
      <c r="B121" s="35"/>
      <c r="C121" s="211" t="s">
        <v>83</v>
      </c>
      <c r="D121" s="211" t="s">
        <v>192</v>
      </c>
      <c r="E121" s="212" t="s">
        <v>915</v>
      </c>
      <c r="F121" s="213" t="s">
        <v>916</v>
      </c>
      <c r="G121" s="214" t="s">
        <v>429</v>
      </c>
      <c r="H121" s="215">
        <v>0.55100000000000005</v>
      </c>
      <c r="I121" s="216"/>
      <c r="J121" s="217">
        <f>ROUND(I121*H121,2)</f>
        <v>0</v>
      </c>
      <c r="K121" s="218"/>
      <c r="L121" s="40"/>
      <c r="M121" s="219" t="s">
        <v>1</v>
      </c>
      <c r="N121" s="220" t="s">
        <v>41</v>
      </c>
      <c r="O121" s="87"/>
      <c r="P121" s="221">
        <f>O121*H121</f>
        <v>0</v>
      </c>
      <c r="Q121" s="221">
        <v>0</v>
      </c>
      <c r="R121" s="221">
        <f>Q121*H121</f>
        <v>0</v>
      </c>
      <c r="S121" s="221">
        <v>0</v>
      </c>
      <c r="T121" s="222">
        <f>S121*H121</f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R121" s="223" t="s">
        <v>196</v>
      </c>
      <c r="AT121" s="223" t="s">
        <v>192</v>
      </c>
      <c r="AU121" s="223" t="s">
        <v>76</v>
      </c>
      <c r="AY121" s="13" t="s">
        <v>197</v>
      </c>
      <c r="BE121" s="224">
        <f>IF(N121="základní",J121,0)</f>
        <v>0</v>
      </c>
      <c r="BF121" s="224">
        <f>IF(N121="snížená",J121,0)</f>
        <v>0</v>
      </c>
      <c r="BG121" s="224">
        <f>IF(N121="zákl. přenesená",J121,0)</f>
        <v>0</v>
      </c>
      <c r="BH121" s="224">
        <f>IF(N121="sníž. přenesená",J121,0)</f>
        <v>0</v>
      </c>
      <c r="BI121" s="224">
        <f>IF(N121="nulová",J121,0)</f>
        <v>0</v>
      </c>
      <c r="BJ121" s="13" t="s">
        <v>83</v>
      </c>
      <c r="BK121" s="224">
        <f>ROUND(I121*H121,2)</f>
        <v>0</v>
      </c>
      <c r="BL121" s="13" t="s">
        <v>196</v>
      </c>
      <c r="BM121" s="223" t="s">
        <v>917</v>
      </c>
    </row>
    <row r="122" s="2" customFormat="1">
      <c r="A122" s="34"/>
      <c r="B122" s="35"/>
      <c r="C122" s="36"/>
      <c r="D122" s="225" t="s">
        <v>199</v>
      </c>
      <c r="E122" s="36"/>
      <c r="F122" s="226" t="s">
        <v>918</v>
      </c>
      <c r="G122" s="36"/>
      <c r="H122" s="36"/>
      <c r="I122" s="150"/>
      <c r="J122" s="36"/>
      <c r="K122" s="36"/>
      <c r="L122" s="40"/>
      <c r="M122" s="227"/>
      <c r="N122" s="228"/>
      <c r="O122" s="87"/>
      <c r="P122" s="87"/>
      <c r="Q122" s="87"/>
      <c r="R122" s="87"/>
      <c r="S122" s="87"/>
      <c r="T122" s="88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T122" s="13" t="s">
        <v>199</v>
      </c>
      <c r="AU122" s="13" t="s">
        <v>76</v>
      </c>
    </row>
    <row r="123" s="2" customFormat="1">
      <c r="A123" s="34"/>
      <c r="B123" s="35"/>
      <c r="C123" s="36"/>
      <c r="D123" s="225" t="s">
        <v>340</v>
      </c>
      <c r="E123" s="36"/>
      <c r="F123" s="229" t="s">
        <v>919</v>
      </c>
      <c r="G123" s="36"/>
      <c r="H123" s="36"/>
      <c r="I123" s="150"/>
      <c r="J123" s="36"/>
      <c r="K123" s="36"/>
      <c r="L123" s="40"/>
      <c r="M123" s="227"/>
      <c r="N123" s="228"/>
      <c r="O123" s="87"/>
      <c r="P123" s="87"/>
      <c r="Q123" s="87"/>
      <c r="R123" s="87"/>
      <c r="S123" s="87"/>
      <c r="T123" s="88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T123" s="13" t="s">
        <v>340</v>
      </c>
      <c r="AU123" s="13" t="s">
        <v>76</v>
      </c>
    </row>
    <row r="124" s="2" customFormat="1" ht="16.5" customHeight="1">
      <c r="A124" s="34"/>
      <c r="B124" s="35"/>
      <c r="C124" s="211" t="s">
        <v>85</v>
      </c>
      <c r="D124" s="211" t="s">
        <v>192</v>
      </c>
      <c r="E124" s="212" t="s">
        <v>920</v>
      </c>
      <c r="F124" s="213" t="s">
        <v>921</v>
      </c>
      <c r="G124" s="214" t="s">
        <v>429</v>
      </c>
      <c r="H124" s="215">
        <v>0.059999999999999998</v>
      </c>
      <c r="I124" s="216"/>
      <c r="J124" s="217">
        <f>ROUND(I124*H124,2)</f>
        <v>0</v>
      </c>
      <c r="K124" s="218"/>
      <c r="L124" s="40"/>
      <c r="M124" s="219" t="s">
        <v>1</v>
      </c>
      <c r="N124" s="220" t="s">
        <v>41</v>
      </c>
      <c r="O124" s="87"/>
      <c r="P124" s="221">
        <f>O124*H124</f>
        <v>0</v>
      </c>
      <c r="Q124" s="221">
        <v>0</v>
      </c>
      <c r="R124" s="221">
        <f>Q124*H124</f>
        <v>0</v>
      </c>
      <c r="S124" s="221">
        <v>0</v>
      </c>
      <c r="T124" s="222">
        <f>S124*H124</f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R124" s="223" t="s">
        <v>196</v>
      </c>
      <c r="AT124" s="223" t="s">
        <v>192</v>
      </c>
      <c r="AU124" s="223" t="s">
        <v>76</v>
      </c>
      <c r="AY124" s="13" t="s">
        <v>197</v>
      </c>
      <c r="BE124" s="224">
        <f>IF(N124="základní",J124,0)</f>
        <v>0</v>
      </c>
      <c r="BF124" s="224">
        <f>IF(N124="snížená",J124,0)</f>
        <v>0</v>
      </c>
      <c r="BG124" s="224">
        <f>IF(N124="zákl. přenesená",J124,0)</f>
        <v>0</v>
      </c>
      <c r="BH124" s="224">
        <f>IF(N124="sníž. přenesená",J124,0)</f>
        <v>0</v>
      </c>
      <c r="BI124" s="224">
        <f>IF(N124="nulová",J124,0)</f>
        <v>0</v>
      </c>
      <c r="BJ124" s="13" t="s">
        <v>83</v>
      </c>
      <c r="BK124" s="224">
        <f>ROUND(I124*H124,2)</f>
        <v>0</v>
      </c>
      <c r="BL124" s="13" t="s">
        <v>196</v>
      </c>
      <c r="BM124" s="223" t="s">
        <v>922</v>
      </c>
    </row>
    <row r="125" s="2" customFormat="1">
      <c r="A125" s="34"/>
      <c r="B125" s="35"/>
      <c r="C125" s="36"/>
      <c r="D125" s="225" t="s">
        <v>199</v>
      </c>
      <c r="E125" s="36"/>
      <c r="F125" s="226" t="s">
        <v>923</v>
      </c>
      <c r="G125" s="36"/>
      <c r="H125" s="36"/>
      <c r="I125" s="150"/>
      <c r="J125" s="36"/>
      <c r="K125" s="36"/>
      <c r="L125" s="40"/>
      <c r="M125" s="227"/>
      <c r="N125" s="228"/>
      <c r="O125" s="87"/>
      <c r="P125" s="87"/>
      <c r="Q125" s="87"/>
      <c r="R125" s="87"/>
      <c r="S125" s="87"/>
      <c r="T125" s="88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T125" s="13" t="s">
        <v>199</v>
      </c>
      <c r="AU125" s="13" t="s">
        <v>76</v>
      </c>
    </row>
    <row r="126" s="2" customFormat="1">
      <c r="A126" s="34"/>
      <c r="B126" s="35"/>
      <c r="C126" s="36"/>
      <c r="D126" s="225" t="s">
        <v>340</v>
      </c>
      <c r="E126" s="36"/>
      <c r="F126" s="229" t="s">
        <v>432</v>
      </c>
      <c r="G126" s="36"/>
      <c r="H126" s="36"/>
      <c r="I126" s="150"/>
      <c r="J126" s="36"/>
      <c r="K126" s="36"/>
      <c r="L126" s="40"/>
      <c r="M126" s="227"/>
      <c r="N126" s="228"/>
      <c r="O126" s="87"/>
      <c r="P126" s="87"/>
      <c r="Q126" s="87"/>
      <c r="R126" s="87"/>
      <c r="S126" s="87"/>
      <c r="T126" s="88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T126" s="13" t="s">
        <v>340</v>
      </c>
      <c r="AU126" s="13" t="s">
        <v>76</v>
      </c>
    </row>
    <row r="127" s="10" customFormat="1">
      <c r="A127" s="10"/>
      <c r="B127" s="230"/>
      <c r="C127" s="231"/>
      <c r="D127" s="225" t="s">
        <v>203</v>
      </c>
      <c r="E127" s="232" t="s">
        <v>1</v>
      </c>
      <c r="F127" s="233" t="s">
        <v>924</v>
      </c>
      <c r="G127" s="231"/>
      <c r="H127" s="234">
        <v>0.059999999999999998</v>
      </c>
      <c r="I127" s="235"/>
      <c r="J127" s="231"/>
      <c r="K127" s="231"/>
      <c r="L127" s="236"/>
      <c r="M127" s="237"/>
      <c r="N127" s="238"/>
      <c r="O127" s="238"/>
      <c r="P127" s="238"/>
      <c r="Q127" s="238"/>
      <c r="R127" s="238"/>
      <c r="S127" s="238"/>
      <c r="T127" s="239"/>
      <c r="U127" s="10"/>
      <c r="V127" s="10"/>
      <c r="W127" s="10"/>
      <c r="X127" s="10"/>
      <c r="Y127" s="10"/>
      <c r="Z127" s="10"/>
      <c r="AA127" s="10"/>
      <c r="AB127" s="10"/>
      <c r="AC127" s="10"/>
      <c r="AD127" s="10"/>
      <c r="AE127" s="10"/>
      <c r="AT127" s="240" t="s">
        <v>203</v>
      </c>
      <c r="AU127" s="240" t="s">
        <v>76</v>
      </c>
      <c r="AV127" s="10" t="s">
        <v>85</v>
      </c>
      <c r="AW127" s="10" t="s">
        <v>32</v>
      </c>
      <c r="AX127" s="10" t="s">
        <v>83</v>
      </c>
      <c r="AY127" s="240" t="s">
        <v>197</v>
      </c>
    </row>
    <row r="128" s="2" customFormat="1" ht="16.5" customHeight="1">
      <c r="A128" s="34"/>
      <c r="B128" s="35"/>
      <c r="C128" s="211" t="s">
        <v>214</v>
      </c>
      <c r="D128" s="211" t="s">
        <v>192</v>
      </c>
      <c r="E128" s="212" t="s">
        <v>925</v>
      </c>
      <c r="F128" s="213" t="s">
        <v>926</v>
      </c>
      <c r="G128" s="214" t="s">
        <v>429</v>
      </c>
      <c r="H128" s="215">
        <v>0.443</v>
      </c>
      <c r="I128" s="216"/>
      <c r="J128" s="217">
        <f>ROUND(I128*H128,2)</f>
        <v>0</v>
      </c>
      <c r="K128" s="218"/>
      <c r="L128" s="40"/>
      <c r="M128" s="219" t="s">
        <v>1</v>
      </c>
      <c r="N128" s="220" t="s">
        <v>41</v>
      </c>
      <c r="O128" s="87"/>
      <c r="P128" s="221">
        <f>O128*H128</f>
        <v>0</v>
      </c>
      <c r="Q128" s="221">
        <v>0</v>
      </c>
      <c r="R128" s="221">
        <f>Q128*H128</f>
        <v>0</v>
      </c>
      <c r="S128" s="221">
        <v>0</v>
      </c>
      <c r="T128" s="222">
        <f>S128*H128</f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223" t="s">
        <v>196</v>
      </c>
      <c r="AT128" s="223" t="s">
        <v>192</v>
      </c>
      <c r="AU128" s="223" t="s">
        <v>76</v>
      </c>
      <c r="AY128" s="13" t="s">
        <v>197</v>
      </c>
      <c r="BE128" s="224">
        <f>IF(N128="základní",J128,0)</f>
        <v>0</v>
      </c>
      <c r="BF128" s="224">
        <f>IF(N128="snížená",J128,0)</f>
        <v>0</v>
      </c>
      <c r="BG128" s="224">
        <f>IF(N128="zákl. přenesená",J128,0)</f>
        <v>0</v>
      </c>
      <c r="BH128" s="224">
        <f>IF(N128="sníž. přenesená",J128,0)</f>
        <v>0</v>
      </c>
      <c r="BI128" s="224">
        <f>IF(N128="nulová",J128,0)</f>
        <v>0</v>
      </c>
      <c r="BJ128" s="13" t="s">
        <v>83</v>
      </c>
      <c r="BK128" s="224">
        <f>ROUND(I128*H128,2)</f>
        <v>0</v>
      </c>
      <c r="BL128" s="13" t="s">
        <v>196</v>
      </c>
      <c r="BM128" s="223" t="s">
        <v>927</v>
      </c>
    </row>
    <row r="129" s="2" customFormat="1">
      <c r="A129" s="34"/>
      <c r="B129" s="35"/>
      <c r="C129" s="36"/>
      <c r="D129" s="225" t="s">
        <v>199</v>
      </c>
      <c r="E129" s="36"/>
      <c r="F129" s="226" t="s">
        <v>928</v>
      </c>
      <c r="G129" s="36"/>
      <c r="H129" s="36"/>
      <c r="I129" s="150"/>
      <c r="J129" s="36"/>
      <c r="K129" s="36"/>
      <c r="L129" s="40"/>
      <c r="M129" s="227"/>
      <c r="N129" s="228"/>
      <c r="O129" s="87"/>
      <c r="P129" s="87"/>
      <c r="Q129" s="87"/>
      <c r="R129" s="87"/>
      <c r="S129" s="87"/>
      <c r="T129" s="88"/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T129" s="13" t="s">
        <v>199</v>
      </c>
      <c r="AU129" s="13" t="s">
        <v>76</v>
      </c>
    </row>
    <row r="130" s="2" customFormat="1">
      <c r="A130" s="34"/>
      <c r="B130" s="35"/>
      <c r="C130" s="36"/>
      <c r="D130" s="225" t="s">
        <v>340</v>
      </c>
      <c r="E130" s="36"/>
      <c r="F130" s="229" t="s">
        <v>929</v>
      </c>
      <c r="G130" s="36"/>
      <c r="H130" s="36"/>
      <c r="I130" s="150"/>
      <c r="J130" s="36"/>
      <c r="K130" s="36"/>
      <c r="L130" s="40"/>
      <c r="M130" s="227"/>
      <c r="N130" s="228"/>
      <c r="O130" s="87"/>
      <c r="P130" s="87"/>
      <c r="Q130" s="87"/>
      <c r="R130" s="87"/>
      <c r="S130" s="87"/>
      <c r="T130" s="88"/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T130" s="13" t="s">
        <v>340</v>
      </c>
      <c r="AU130" s="13" t="s">
        <v>76</v>
      </c>
    </row>
    <row r="131" s="2" customFormat="1" ht="16.5" customHeight="1">
      <c r="A131" s="34"/>
      <c r="B131" s="35"/>
      <c r="C131" s="211" t="s">
        <v>196</v>
      </c>
      <c r="D131" s="211" t="s">
        <v>192</v>
      </c>
      <c r="E131" s="212" t="s">
        <v>930</v>
      </c>
      <c r="F131" s="213" t="s">
        <v>931</v>
      </c>
      <c r="G131" s="214" t="s">
        <v>429</v>
      </c>
      <c r="H131" s="215">
        <v>0.108</v>
      </c>
      <c r="I131" s="216"/>
      <c r="J131" s="217">
        <f>ROUND(I131*H131,2)</f>
        <v>0</v>
      </c>
      <c r="K131" s="218"/>
      <c r="L131" s="40"/>
      <c r="M131" s="219" t="s">
        <v>1</v>
      </c>
      <c r="N131" s="220" t="s">
        <v>41</v>
      </c>
      <c r="O131" s="87"/>
      <c r="P131" s="221">
        <f>O131*H131</f>
        <v>0</v>
      </c>
      <c r="Q131" s="221">
        <v>0</v>
      </c>
      <c r="R131" s="221">
        <f>Q131*H131</f>
        <v>0</v>
      </c>
      <c r="S131" s="221">
        <v>0</v>
      </c>
      <c r="T131" s="222">
        <f>S131*H131</f>
        <v>0</v>
      </c>
      <c r="U131" s="34"/>
      <c r="V131" s="34"/>
      <c r="W131" s="34"/>
      <c r="X131" s="34"/>
      <c r="Y131" s="34"/>
      <c r="Z131" s="34"/>
      <c r="AA131" s="34"/>
      <c r="AB131" s="34"/>
      <c r="AC131" s="34"/>
      <c r="AD131" s="34"/>
      <c r="AE131" s="34"/>
      <c r="AR131" s="223" t="s">
        <v>196</v>
      </c>
      <c r="AT131" s="223" t="s">
        <v>192</v>
      </c>
      <c r="AU131" s="223" t="s">
        <v>76</v>
      </c>
      <c r="AY131" s="13" t="s">
        <v>197</v>
      </c>
      <c r="BE131" s="224">
        <f>IF(N131="základní",J131,0)</f>
        <v>0</v>
      </c>
      <c r="BF131" s="224">
        <f>IF(N131="snížená",J131,0)</f>
        <v>0</v>
      </c>
      <c r="BG131" s="224">
        <f>IF(N131="zákl. přenesená",J131,0)</f>
        <v>0</v>
      </c>
      <c r="BH131" s="224">
        <f>IF(N131="sníž. přenesená",J131,0)</f>
        <v>0</v>
      </c>
      <c r="BI131" s="224">
        <f>IF(N131="nulová",J131,0)</f>
        <v>0</v>
      </c>
      <c r="BJ131" s="13" t="s">
        <v>83</v>
      </c>
      <c r="BK131" s="224">
        <f>ROUND(I131*H131,2)</f>
        <v>0</v>
      </c>
      <c r="BL131" s="13" t="s">
        <v>196</v>
      </c>
      <c r="BM131" s="223" t="s">
        <v>932</v>
      </c>
    </row>
    <row r="132" s="2" customFormat="1">
      <c r="A132" s="34"/>
      <c r="B132" s="35"/>
      <c r="C132" s="36"/>
      <c r="D132" s="225" t="s">
        <v>199</v>
      </c>
      <c r="E132" s="36"/>
      <c r="F132" s="226" t="s">
        <v>933</v>
      </c>
      <c r="G132" s="36"/>
      <c r="H132" s="36"/>
      <c r="I132" s="150"/>
      <c r="J132" s="36"/>
      <c r="K132" s="36"/>
      <c r="L132" s="40"/>
      <c r="M132" s="227"/>
      <c r="N132" s="228"/>
      <c r="O132" s="87"/>
      <c r="P132" s="87"/>
      <c r="Q132" s="87"/>
      <c r="R132" s="87"/>
      <c r="S132" s="87"/>
      <c r="T132" s="88"/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T132" s="13" t="s">
        <v>199</v>
      </c>
      <c r="AU132" s="13" t="s">
        <v>76</v>
      </c>
    </row>
    <row r="133" s="2" customFormat="1">
      <c r="A133" s="34"/>
      <c r="B133" s="35"/>
      <c r="C133" s="36"/>
      <c r="D133" s="225" t="s">
        <v>340</v>
      </c>
      <c r="E133" s="36"/>
      <c r="F133" s="229" t="s">
        <v>929</v>
      </c>
      <c r="G133" s="36"/>
      <c r="H133" s="36"/>
      <c r="I133" s="150"/>
      <c r="J133" s="36"/>
      <c r="K133" s="36"/>
      <c r="L133" s="40"/>
      <c r="M133" s="227"/>
      <c r="N133" s="228"/>
      <c r="O133" s="87"/>
      <c r="P133" s="87"/>
      <c r="Q133" s="87"/>
      <c r="R133" s="87"/>
      <c r="S133" s="87"/>
      <c r="T133" s="88"/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T133" s="13" t="s">
        <v>340</v>
      </c>
      <c r="AU133" s="13" t="s">
        <v>76</v>
      </c>
    </row>
    <row r="134" s="2" customFormat="1" ht="16.5" customHeight="1">
      <c r="A134" s="34"/>
      <c r="B134" s="35"/>
      <c r="C134" s="211" t="s">
        <v>224</v>
      </c>
      <c r="D134" s="211" t="s">
        <v>192</v>
      </c>
      <c r="E134" s="212" t="s">
        <v>287</v>
      </c>
      <c r="F134" s="213" t="s">
        <v>288</v>
      </c>
      <c r="G134" s="214" t="s">
        <v>209</v>
      </c>
      <c r="H134" s="215">
        <v>62</v>
      </c>
      <c r="I134" s="216"/>
      <c r="J134" s="217">
        <f>ROUND(I134*H134,2)</f>
        <v>0</v>
      </c>
      <c r="K134" s="218"/>
      <c r="L134" s="40"/>
      <c r="M134" s="219" t="s">
        <v>1</v>
      </c>
      <c r="N134" s="220" t="s">
        <v>41</v>
      </c>
      <c r="O134" s="87"/>
      <c r="P134" s="221">
        <f>O134*H134</f>
        <v>0</v>
      </c>
      <c r="Q134" s="221">
        <v>0</v>
      </c>
      <c r="R134" s="221">
        <f>Q134*H134</f>
        <v>0</v>
      </c>
      <c r="S134" s="221">
        <v>0</v>
      </c>
      <c r="T134" s="222">
        <f>S134*H134</f>
        <v>0</v>
      </c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R134" s="223" t="s">
        <v>196</v>
      </c>
      <c r="AT134" s="223" t="s">
        <v>192</v>
      </c>
      <c r="AU134" s="223" t="s">
        <v>76</v>
      </c>
      <c r="AY134" s="13" t="s">
        <v>197</v>
      </c>
      <c r="BE134" s="224">
        <f>IF(N134="základní",J134,0)</f>
        <v>0</v>
      </c>
      <c r="BF134" s="224">
        <f>IF(N134="snížená",J134,0)</f>
        <v>0</v>
      </c>
      <c r="BG134" s="224">
        <f>IF(N134="zákl. přenesená",J134,0)</f>
        <v>0</v>
      </c>
      <c r="BH134" s="224">
        <f>IF(N134="sníž. přenesená",J134,0)</f>
        <v>0</v>
      </c>
      <c r="BI134" s="224">
        <f>IF(N134="nulová",J134,0)</f>
        <v>0</v>
      </c>
      <c r="BJ134" s="13" t="s">
        <v>83</v>
      </c>
      <c r="BK134" s="224">
        <f>ROUND(I134*H134,2)</f>
        <v>0</v>
      </c>
      <c r="BL134" s="13" t="s">
        <v>196</v>
      </c>
      <c r="BM134" s="223" t="s">
        <v>934</v>
      </c>
    </row>
    <row r="135" s="2" customFormat="1">
      <c r="A135" s="34"/>
      <c r="B135" s="35"/>
      <c r="C135" s="36"/>
      <c r="D135" s="225" t="s">
        <v>199</v>
      </c>
      <c r="E135" s="36"/>
      <c r="F135" s="226" t="s">
        <v>290</v>
      </c>
      <c r="G135" s="36"/>
      <c r="H135" s="36"/>
      <c r="I135" s="150"/>
      <c r="J135" s="36"/>
      <c r="K135" s="36"/>
      <c r="L135" s="40"/>
      <c r="M135" s="227"/>
      <c r="N135" s="228"/>
      <c r="O135" s="87"/>
      <c r="P135" s="87"/>
      <c r="Q135" s="87"/>
      <c r="R135" s="87"/>
      <c r="S135" s="87"/>
      <c r="T135" s="88"/>
      <c r="U135" s="34"/>
      <c r="V135" s="34"/>
      <c r="W135" s="34"/>
      <c r="X135" s="34"/>
      <c r="Y135" s="34"/>
      <c r="Z135" s="34"/>
      <c r="AA135" s="34"/>
      <c r="AB135" s="34"/>
      <c r="AC135" s="34"/>
      <c r="AD135" s="34"/>
      <c r="AE135" s="34"/>
      <c r="AT135" s="13" t="s">
        <v>199</v>
      </c>
      <c r="AU135" s="13" t="s">
        <v>76</v>
      </c>
    </row>
    <row r="136" s="2" customFormat="1">
      <c r="A136" s="34"/>
      <c r="B136" s="35"/>
      <c r="C136" s="36"/>
      <c r="D136" s="225" t="s">
        <v>340</v>
      </c>
      <c r="E136" s="36"/>
      <c r="F136" s="229" t="s">
        <v>753</v>
      </c>
      <c r="G136" s="36"/>
      <c r="H136" s="36"/>
      <c r="I136" s="150"/>
      <c r="J136" s="36"/>
      <c r="K136" s="36"/>
      <c r="L136" s="40"/>
      <c r="M136" s="227"/>
      <c r="N136" s="228"/>
      <c r="O136" s="87"/>
      <c r="P136" s="87"/>
      <c r="Q136" s="87"/>
      <c r="R136" s="87"/>
      <c r="S136" s="87"/>
      <c r="T136" s="88"/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T136" s="13" t="s">
        <v>340</v>
      </c>
      <c r="AU136" s="13" t="s">
        <v>76</v>
      </c>
    </row>
    <row r="137" s="2" customFormat="1" ht="16.5" customHeight="1">
      <c r="A137" s="34"/>
      <c r="B137" s="35"/>
      <c r="C137" s="211" t="s">
        <v>229</v>
      </c>
      <c r="D137" s="211" t="s">
        <v>192</v>
      </c>
      <c r="E137" s="212" t="s">
        <v>293</v>
      </c>
      <c r="F137" s="213" t="s">
        <v>294</v>
      </c>
      <c r="G137" s="214" t="s">
        <v>209</v>
      </c>
      <c r="H137" s="215">
        <v>50</v>
      </c>
      <c r="I137" s="216"/>
      <c r="J137" s="217">
        <f>ROUND(I137*H137,2)</f>
        <v>0</v>
      </c>
      <c r="K137" s="218"/>
      <c r="L137" s="40"/>
      <c r="M137" s="219" t="s">
        <v>1</v>
      </c>
      <c r="N137" s="220" t="s">
        <v>41</v>
      </c>
      <c r="O137" s="87"/>
      <c r="P137" s="221">
        <f>O137*H137</f>
        <v>0</v>
      </c>
      <c r="Q137" s="221">
        <v>0</v>
      </c>
      <c r="R137" s="221">
        <f>Q137*H137</f>
        <v>0</v>
      </c>
      <c r="S137" s="221">
        <v>0</v>
      </c>
      <c r="T137" s="222">
        <f>S137*H137</f>
        <v>0</v>
      </c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R137" s="223" t="s">
        <v>196</v>
      </c>
      <c r="AT137" s="223" t="s">
        <v>192</v>
      </c>
      <c r="AU137" s="223" t="s">
        <v>76</v>
      </c>
      <c r="AY137" s="13" t="s">
        <v>197</v>
      </c>
      <c r="BE137" s="224">
        <f>IF(N137="základní",J137,0)</f>
        <v>0</v>
      </c>
      <c r="BF137" s="224">
        <f>IF(N137="snížená",J137,0)</f>
        <v>0</v>
      </c>
      <c r="BG137" s="224">
        <f>IF(N137="zákl. přenesená",J137,0)</f>
        <v>0</v>
      </c>
      <c r="BH137" s="224">
        <f>IF(N137="sníž. přenesená",J137,0)</f>
        <v>0</v>
      </c>
      <c r="BI137" s="224">
        <f>IF(N137="nulová",J137,0)</f>
        <v>0</v>
      </c>
      <c r="BJ137" s="13" t="s">
        <v>83</v>
      </c>
      <c r="BK137" s="224">
        <f>ROUND(I137*H137,2)</f>
        <v>0</v>
      </c>
      <c r="BL137" s="13" t="s">
        <v>196</v>
      </c>
      <c r="BM137" s="223" t="s">
        <v>935</v>
      </c>
    </row>
    <row r="138" s="2" customFormat="1">
      <c r="A138" s="34"/>
      <c r="B138" s="35"/>
      <c r="C138" s="36"/>
      <c r="D138" s="225" t="s">
        <v>199</v>
      </c>
      <c r="E138" s="36"/>
      <c r="F138" s="226" t="s">
        <v>296</v>
      </c>
      <c r="G138" s="36"/>
      <c r="H138" s="36"/>
      <c r="I138" s="150"/>
      <c r="J138" s="36"/>
      <c r="K138" s="36"/>
      <c r="L138" s="40"/>
      <c r="M138" s="227"/>
      <c r="N138" s="228"/>
      <c r="O138" s="87"/>
      <c r="P138" s="87"/>
      <c r="Q138" s="87"/>
      <c r="R138" s="87"/>
      <c r="S138" s="87"/>
      <c r="T138" s="88"/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T138" s="13" t="s">
        <v>199</v>
      </c>
      <c r="AU138" s="13" t="s">
        <v>76</v>
      </c>
    </row>
    <row r="139" s="2" customFormat="1">
      <c r="A139" s="34"/>
      <c r="B139" s="35"/>
      <c r="C139" s="36"/>
      <c r="D139" s="225" t="s">
        <v>340</v>
      </c>
      <c r="E139" s="36"/>
      <c r="F139" s="229" t="s">
        <v>753</v>
      </c>
      <c r="G139" s="36"/>
      <c r="H139" s="36"/>
      <c r="I139" s="150"/>
      <c r="J139" s="36"/>
      <c r="K139" s="36"/>
      <c r="L139" s="40"/>
      <c r="M139" s="227"/>
      <c r="N139" s="228"/>
      <c r="O139" s="87"/>
      <c r="P139" s="87"/>
      <c r="Q139" s="87"/>
      <c r="R139" s="87"/>
      <c r="S139" s="87"/>
      <c r="T139" s="88"/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T139" s="13" t="s">
        <v>340</v>
      </c>
      <c r="AU139" s="13" t="s">
        <v>76</v>
      </c>
    </row>
    <row r="140" s="2" customFormat="1" ht="16.5" customHeight="1">
      <c r="A140" s="34"/>
      <c r="B140" s="35"/>
      <c r="C140" s="211" t="s">
        <v>236</v>
      </c>
      <c r="D140" s="211" t="s">
        <v>192</v>
      </c>
      <c r="E140" s="212" t="s">
        <v>936</v>
      </c>
      <c r="F140" s="213" t="s">
        <v>937</v>
      </c>
      <c r="G140" s="214" t="s">
        <v>195</v>
      </c>
      <c r="H140" s="215">
        <v>33</v>
      </c>
      <c r="I140" s="216"/>
      <c r="J140" s="217">
        <f>ROUND(I140*H140,2)</f>
        <v>0</v>
      </c>
      <c r="K140" s="218"/>
      <c r="L140" s="40"/>
      <c r="M140" s="219" t="s">
        <v>1</v>
      </c>
      <c r="N140" s="220" t="s">
        <v>41</v>
      </c>
      <c r="O140" s="87"/>
      <c r="P140" s="221">
        <f>O140*H140</f>
        <v>0</v>
      </c>
      <c r="Q140" s="221">
        <v>0</v>
      </c>
      <c r="R140" s="221">
        <f>Q140*H140</f>
        <v>0</v>
      </c>
      <c r="S140" s="221">
        <v>0</v>
      </c>
      <c r="T140" s="222">
        <f>S140*H140</f>
        <v>0</v>
      </c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R140" s="223" t="s">
        <v>196</v>
      </c>
      <c r="AT140" s="223" t="s">
        <v>192</v>
      </c>
      <c r="AU140" s="223" t="s">
        <v>76</v>
      </c>
      <c r="AY140" s="13" t="s">
        <v>197</v>
      </c>
      <c r="BE140" s="224">
        <f>IF(N140="základní",J140,0)</f>
        <v>0</v>
      </c>
      <c r="BF140" s="224">
        <f>IF(N140="snížená",J140,0)</f>
        <v>0</v>
      </c>
      <c r="BG140" s="224">
        <f>IF(N140="zákl. přenesená",J140,0)</f>
        <v>0</v>
      </c>
      <c r="BH140" s="224">
        <f>IF(N140="sníž. přenesená",J140,0)</f>
        <v>0</v>
      </c>
      <c r="BI140" s="224">
        <f>IF(N140="nulová",J140,0)</f>
        <v>0</v>
      </c>
      <c r="BJ140" s="13" t="s">
        <v>83</v>
      </c>
      <c r="BK140" s="224">
        <f>ROUND(I140*H140,2)</f>
        <v>0</v>
      </c>
      <c r="BL140" s="13" t="s">
        <v>196</v>
      </c>
      <c r="BM140" s="223" t="s">
        <v>938</v>
      </c>
    </row>
    <row r="141" s="2" customFormat="1">
      <c r="A141" s="34"/>
      <c r="B141" s="35"/>
      <c r="C141" s="36"/>
      <c r="D141" s="225" t="s">
        <v>199</v>
      </c>
      <c r="E141" s="36"/>
      <c r="F141" s="226" t="s">
        <v>939</v>
      </c>
      <c r="G141" s="36"/>
      <c r="H141" s="36"/>
      <c r="I141" s="150"/>
      <c r="J141" s="36"/>
      <c r="K141" s="36"/>
      <c r="L141" s="40"/>
      <c r="M141" s="227"/>
      <c r="N141" s="228"/>
      <c r="O141" s="87"/>
      <c r="P141" s="87"/>
      <c r="Q141" s="87"/>
      <c r="R141" s="87"/>
      <c r="S141" s="87"/>
      <c r="T141" s="88"/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T141" s="13" t="s">
        <v>199</v>
      </c>
      <c r="AU141" s="13" t="s">
        <v>76</v>
      </c>
    </row>
    <row r="142" s="2" customFormat="1">
      <c r="A142" s="34"/>
      <c r="B142" s="35"/>
      <c r="C142" s="36"/>
      <c r="D142" s="225" t="s">
        <v>340</v>
      </c>
      <c r="E142" s="36"/>
      <c r="F142" s="229" t="s">
        <v>770</v>
      </c>
      <c r="G142" s="36"/>
      <c r="H142" s="36"/>
      <c r="I142" s="150"/>
      <c r="J142" s="36"/>
      <c r="K142" s="36"/>
      <c r="L142" s="40"/>
      <c r="M142" s="227"/>
      <c r="N142" s="228"/>
      <c r="O142" s="87"/>
      <c r="P142" s="87"/>
      <c r="Q142" s="87"/>
      <c r="R142" s="87"/>
      <c r="S142" s="87"/>
      <c r="T142" s="88"/>
      <c r="U142" s="34"/>
      <c r="V142" s="34"/>
      <c r="W142" s="34"/>
      <c r="X142" s="34"/>
      <c r="Y142" s="34"/>
      <c r="Z142" s="34"/>
      <c r="AA142" s="34"/>
      <c r="AB142" s="34"/>
      <c r="AC142" s="34"/>
      <c r="AD142" s="34"/>
      <c r="AE142" s="34"/>
      <c r="AT142" s="13" t="s">
        <v>340</v>
      </c>
      <c r="AU142" s="13" t="s">
        <v>76</v>
      </c>
    </row>
    <row r="143" s="10" customFormat="1">
      <c r="A143" s="10"/>
      <c r="B143" s="230"/>
      <c r="C143" s="231"/>
      <c r="D143" s="225" t="s">
        <v>203</v>
      </c>
      <c r="E143" s="232" t="s">
        <v>1</v>
      </c>
      <c r="F143" s="233" t="s">
        <v>940</v>
      </c>
      <c r="G143" s="231"/>
      <c r="H143" s="234">
        <v>33</v>
      </c>
      <c r="I143" s="235"/>
      <c r="J143" s="231"/>
      <c r="K143" s="231"/>
      <c r="L143" s="236"/>
      <c r="M143" s="237"/>
      <c r="N143" s="238"/>
      <c r="O143" s="238"/>
      <c r="P143" s="238"/>
      <c r="Q143" s="238"/>
      <c r="R143" s="238"/>
      <c r="S143" s="238"/>
      <c r="T143" s="239"/>
      <c r="U143" s="10"/>
      <c r="V143" s="10"/>
      <c r="W143" s="10"/>
      <c r="X143" s="10"/>
      <c r="Y143" s="10"/>
      <c r="Z143" s="10"/>
      <c r="AA143" s="10"/>
      <c r="AB143" s="10"/>
      <c r="AC143" s="10"/>
      <c r="AD143" s="10"/>
      <c r="AE143" s="10"/>
      <c r="AT143" s="240" t="s">
        <v>203</v>
      </c>
      <c r="AU143" s="240" t="s">
        <v>76</v>
      </c>
      <c r="AV143" s="10" t="s">
        <v>85</v>
      </c>
      <c r="AW143" s="10" t="s">
        <v>32</v>
      </c>
      <c r="AX143" s="10" t="s">
        <v>83</v>
      </c>
      <c r="AY143" s="240" t="s">
        <v>197</v>
      </c>
    </row>
    <row r="144" s="2" customFormat="1" ht="16.5" customHeight="1">
      <c r="A144" s="34"/>
      <c r="B144" s="35"/>
      <c r="C144" s="211" t="s">
        <v>243</v>
      </c>
      <c r="D144" s="211" t="s">
        <v>192</v>
      </c>
      <c r="E144" s="212" t="s">
        <v>941</v>
      </c>
      <c r="F144" s="213" t="s">
        <v>942</v>
      </c>
      <c r="G144" s="214" t="s">
        <v>307</v>
      </c>
      <c r="H144" s="215">
        <v>57.5</v>
      </c>
      <c r="I144" s="216"/>
      <c r="J144" s="217">
        <f>ROUND(I144*H144,2)</f>
        <v>0</v>
      </c>
      <c r="K144" s="218"/>
      <c r="L144" s="40"/>
      <c r="M144" s="219" t="s">
        <v>1</v>
      </c>
      <c r="N144" s="220" t="s">
        <v>41</v>
      </c>
      <c r="O144" s="87"/>
      <c r="P144" s="221">
        <f>O144*H144</f>
        <v>0</v>
      </c>
      <c r="Q144" s="221">
        <v>0</v>
      </c>
      <c r="R144" s="221">
        <f>Q144*H144</f>
        <v>0</v>
      </c>
      <c r="S144" s="221">
        <v>0</v>
      </c>
      <c r="T144" s="222">
        <f>S144*H144</f>
        <v>0</v>
      </c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R144" s="223" t="s">
        <v>196</v>
      </c>
      <c r="AT144" s="223" t="s">
        <v>192</v>
      </c>
      <c r="AU144" s="223" t="s">
        <v>76</v>
      </c>
      <c r="AY144" s="13" t="s">
        <v>197</v>
      </c>
      <c r="BE144" s="224">
        <f>IF(N144="základní",J144,0)</f>
        <v>0</v>
      </c>
      <c r="BF144" s="224">
        <f>IF(N144="snížená",J144,0)</f>
        <v>0</v>
      </c>
      <c r="BG144" s="224">
        <f>IF(N144="zákl. přenesená",J144,0)</f>
        <v>0</v>
      </c>
      <c r="BH144" s="224">
        <f>IF(N144="sníž. přenesená",J144,0)</f>
        <v>0</v>
      </c>
      <c r="BI144" s="224">
        <f>IF(N144="nulová",J144,0)</f>
        <v>0</v>
      </c>
      <c r="BJ144" s="13" t="s">
        <v>83</v>
      </c>
      <c r="BK144" s="224">
        <f>ROUND(I144*H144,2)</f>
        <v>0</v>
      </c>
      <c r="BL144" s="13" t="s">
        <v>196</v>
      </c>
      <c r="BM144" s="223" t="s">
        <v>943</v>
      </c>
    </row>
    <row r="145" s="2" customFormat="1">
      <c r="A145" s="34"/>
      <c r="B145" s="35"/>
      <c r="C145" s="36"/>
      <c r="D145" s="225" t="s">
        <v>199</v>
      </c>
      <c r="E145" s="36"/>
      <c r="F145" s="226" t="s">
        <v>944</v>
      </c>
      <c r="G145" s="36"/>
      <c r="H145" s="36"/>
      <c r="I145" s="150"/>
      <c r="J145" s="36"/>
      <c r="K145" s="36"/>
      <c r="L145" s="40"/>
      <c r="M145" s="227"/>
      <c r="N145" s="228"/>
      <c r="O145" s="87"/>
      <c r="P145" s="87"/>
      <c r="Q145" s="87"/>
      <c r="R145" s="87"/>
      <c r="S145" s="87"/>
      <c r="T145" s="88"/>
      <c r="U145" s="34"/>
      <c r="V145" s="34"/>
      <c r="W145" s="34"/>
      <c r="X145" s="34"/>
      <c r="Y145" s="34"/>
      <c r="Z145" s="34"/>
      <c r="AA145" s="34"/>
      <c r="AB145" s="34"/>
      <c r="AC145" s="34"/>
      <c r="AD145" s="34"/>
      <c r="AE145" s="34"/>
      <c r="AT145" s="13" t="s">
        <v>199</v>
      </c>
      <c r="AU145" s="13" t="s">
        <v>76</v>
      </c>
    </row>
    <row r="146" s="2" customFormat="1">
      <c r="A146" s="34"/>
      <c r="B146" s="35"/>
      <c r="C146" s="36"/>
      <c r="D146" s="225" t="s">
        <v>340</v>
      </c>
      <c r="E146" s="36"/>
      <c r="F146" s="229" t="s">
        <v>945</v>
      </c>
      <c r="G146" s="36"/>
      <c r="H146" s="36"/>
      <c r="I146" s="150"/>
      <c r="J146" s="36"/>
      <c r="K146" s="36"/>
      <c r="L146" s="40"/>
      <c r="M146" s="227"/>
      <c r="N146" s="228"/>
      <c r="O146" s="87"/>
      <c r="P146" s="87"/>
      <c r="Q146" s="87"/>
      <c r="R146" s="87"/>
      <c r="S146" s="87"/>
      <c r="T146" s="88"/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T146" s="13" t="s">
        <v>340</v>
      </c>
      <c r="AU146" s="13" t="s">
        <v>76</v>
      </c>
    </row>
    <row r="147" s="10" customFormat="1">
      <c r="A147" s="10"/>
      <c r="B147" s="230"/>
      <c r="C147" s="231"/>
      <c r="D147" s="225" t="s">
        <v>203</v>
      </c>
      <c r="E147" s="232" t="s">
        <v>1</v>
      </c>
      <c r="F147" s="233" t="s">
        <v>946</v>
      </c>
      <c r="G147" s="231"/>
      <c r="H147" s="234">
        <v>57.5</v>
      </c>
      <c r="I147" s="235"/>
      <c r="J147" s="231"/>
      <c r="K147" s="231"/>
      <c r="L147" s="236"/>
      <c r="M147" s="237"/>
      <c r="N147" s="238"/>
      <c r="O147" s="238"/>
      <c r="P147" s="238"/>
      <c r="Q147" s="238"/>
      <c r="R147" s="238"/>
      <c r="S147" s="238"/>
      <c r="T147" s="239"/>
      <c r="U147" s="10"/>
      <c r="V147" s="10"/>
      <c r="W147" s="10"/>
      <c r="X147" s="10"/>
      <c r="Y147" s="10"/>
      <c r="Z147" s="10"/>
      <c r="AA147" s="10"/>
      <c r="AB147" s="10"/>
      <c r="AC147" s="10"/>
      <c r="AD147" s="10"/>
      <c r="AE147" s="10"/>
      <c r="AT147" s="240" t="s">
        <v>203</v>
      </c>
      <c r="AU147" s="240" t="s">
        <v>76</v>
      </c>
      <c r="AV147" s="10" t="s">
        <v>85</v>
      </c>
      <c r="AW147" s="10" t="s">
        <v>32</v>
      </c>
      <c r="AX147" s="10" t="s">
        <v>83</v>
      </c>
      <c r="AY147" s="240" t="s">
        <v>197</v>
      </c>
    </row>
    <row r="148" s="2" customFormat="1" ht="16.5" customHeight="1">
      <c r="A148" s="34"/>
      <c r="B148" s="35"/>
      <c r="C148" s="211" t="s">
        <v>247</v>
      </c>
      <c r="D148" s="211" t="s">
        <v>192</v>
      </c>
      <c r="E148" s="212" t="s">
        <v>947</v>
      </c>
      <c r="F148" s="213" t="s">
        <v>948</v>
      </c>
      <c r="G148" s="214" t="s">
        <v>307</v>
      </c>
      <c r="H148" s="215">
        <v>25</v>
      </c>
      <c r="I148" s="216"/>
      <c r="J148" s="217">
        <f>ROUND(I148*H148,2)</f>
        <v>0</v>
      </c>
      <c r="K148" s="218"/>
      <c r="L148" s="40"/>
      <c r="M148" s="219" t="s">
        <v>1</v>
      </c>
      <c r="N148" s="220" t="s">
        <v>41</v>
      </c>
      <c r="O148" s="87"/>
      <c r="P148" s="221">
        <f>O148*H148</f>
        <v>0</v>
      </c>
      <c r="Q148" s="221">
        <v>0</v>
      </c>
      <c r="R148" s="221">
        <f>Q148*H148</f>
        <v>0</v>
      </c>
      <c r="S148" s="221">
        <v>0</v>
      </c>
      <c r="T148" s="222">
        <f>S148*H148</f>
        <v>0</v>
      </c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R148" s="223" t="s">
        <v>196</v>
      </c>
      <c r="AT148" s="223" t="s">
        <v>192</v>
      </c>
      <c r="AU148" s="223" t="s">
        <v>76</v>
      </c>
      <c r="AY148" s="13" t="s">
        <v>197</v>
      </c>
      <c r="BE148" s="224">
        <f>IF(N148="základní",J148,0)</f>
        <v>0</v>
      </c>
      <c r="BF148" s="224">
        <f>IF(N148="snížená",J148,0)</f>
        <v>0</v>
      </c>
      <c r="BG148" s="224">
        <f>IF(N148="zákl. přenesená",J148,0)</f>
        <v>0</v>
      </c>
      <c r="BH148" s="224">
        <f>IF(N148="sníž. přenesená",J148,0)</f>
        <v>0</v>
      </c>
      <c r="BI148" s="224">
        <f>IF(N148="nulová",J148,0)</f>
        <v>0</v>
      </c>
      <c r="BJ148" s="13" t="s">
        <v>83</v>
      </c>
      <c r="BK148" s="224">
        <f>ROUND(I148*H148,2)</f>
        <v>0</v>
      </c>
      <c r="BL148" s="13" t="s">
        <v>196</v>
      </c>
      <c r="BM148" s="223" t="s">
        <v>949</v>
      </c>
    </row>
    <row r="149" s="2" customFormat="1">
      <c r="A149" s="34"/>
      <c r="B149" s="35"/>
      <c r="C149" s="36"/>
      <c r="D149" s="225" t="s">
        <v>199</v>
      </c>
      <c r="E149" s="36"/>
      <c r="F149" s="226" t="s">
        <v>950</v>
      </c>
      <c r="G149" s="36"/>
      <c r="H149" s="36"/>
      <c r="I149" s="150"/>
      <c r="J149" s="36"/>
      <c r="K149" s="36"/>
      <c r="L149" s="40"/>
      <c r="M149" s="227"/>
      <c r="N149" s="228"/>
      <c r="O149" s="87"/>
      <c r="P149" s="87"/>
      <c r="Q149" s="87"/>
      <c r="R149" s="87"/>
      <c r="S149" s="87"/>
      <c r="T149" s="88"/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T149" s="13" t="s">
        <v>199</v>
      </c>
      <c r="AU149" s="13" t="s">
        <v>76</v>
      </c>
    </row>
    <row r="150" s="2" customFormat="1">
      <c r="A150" s="34"/>
      <c r="B150" s="35"/>
      <c r="C150" s="36"/>
      <c r="D150" s="225" t="s">
        <v>340</v>
      </c>
      <c r="E150" s="36"/>
      <c r="F150" s="229" t="s">
        <v>945</v>
      </c>
      <c r="G150" s="36"/>
      <c r="H150" s="36"/>
      <c r="I150" s="150"/>
      <c r="J150" s="36"/>
      <c r="K150" s="36"/>
      <c r="L150" s="40"/>
      <c r="M150" s="227"/>
      <c r="N150" s="228"/>
      <c r="O150" s="87"/>
      <c r="P150" s="87"/>
      <c r="Q150" s="87"/>
      <c r="R150" s="87"/>
      <c r="S150" s="87"/>
      <c r="T150" s="88"/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T150" s="13" t="s">
        <v>340</v>
      </c>
      <c r="AU150" s="13" t="s">
        <v>76</v>
      </c>
    </row>
    <row r="151" s="10" customFormat="1">
      <c r="A151" s="10"/>
      <c r="B151" s="230"/>
      <c r="C151" s="231"/>
      <c r="D151" s="225" t="s">
        <v>203</v>
      </c>
      <c r="E151" s="232" t="s">
        <v>1</v>
      </c>
      <c r="F151" s="233" t="s">
        <v>951</v>
      </c>
      <c r="G151" s="231"/>
      <c r="H151" s="234">
        <v>25</v>
      </c>
      <c r="I151" s="235"/>
      <c r="J151" s="231"/>
      <c r="K151" s="231"/>
      <c r="L151" s="236"/>
      <c r="M151" s="237"/>
      <c r="N151" s="238"/>
      <c r="O151" s="238"/>
      <c r="P151" s="238"/>
      <c r="Q151" s="238"/>
      <c r="R151" s="238"/>
      <c r="S151" s="238"/>
      <c r="T151" s="239"/>
      <c r="U151" s="10"/>
      <c r="V151" s="10"/>
      <c r="W151" s="10"/>
      <c r="X151" s="10"/>
      <c r="Y151" s="10"/>
      <c r="Z151" s="10"/>
      <c r="AA151" s="10"/>
      <c r="AB151" s="10"/>
      <c r="AC151" s="10"/>
      <c r="AD151" s="10"/>
      <c r="AE151" s="10"/>
      <c r="AT151" s="240" t="s">
        <v>203</v>
      </c>
      <c r="AU151" s="240" t="s">
        <v>76</v>
      </c>
      <c r="AV151" s="10" t="s">
        <v>85</v>
      </c>
      <c r="AW151" s="10" t="s">
        <v>32</v>
      </c>
      <c r="AX151" s="10" t="s">
        <v>83</v>
      </c>
      <c r="AY151" s="240" t="s">
        <v>197</v>
      </c>
    </row>
    <row r="152" s="2" customFormat="1" ht="16.5" customHeight="1">
      <c r="A152" s="34"/>
      <c r="B152" s="35"/>
      <c r="C152" s="211" t="s">
        <v>253</v>
      </c>
      <c r="D152" s="211" t="s">
        <v>192</v>
      </c>
      <c r="E152" s="212" t="s">
        <v>952</v>
      </c>
      <c r="F152" s="213" t="s">
        <v>953</v>
      </c>
      <c r="G152" s="214" t="s">
        <v>195</v>
      </c>
      <c r="H152" s="215">
        <v>102</v>
      </c>
      <c r="I152" s="216"/>
      <c r="J152" s="217">
        <f>ROUND(I152*H152,2)</f>
        <v>0</v>
      </c>
      <c r="K152" s="218"/>
      <c r="L152" s="40"/>
      <c r="M152" s="219" t="s">
        <v>1</v>
      </c>
      <c r="N152" s="220" t="s">
        <v>41</v>
      </c>
      <c r="O152" s="87"/>
      <c r="P152" s="221">
        <f>O152*H152</f>
        <v>0</v>
      </c>
      <c r="Q152" s="221">
        <v>0</v>
      </c>
      <c r="R152" s="221">
        <f>Q152*H152</f>
        <v>0</v>
      </c>
      <c r="S152" s="221">
        <v>0</v>
      </c>
      <c r="T152" s="222">
        <f>S152*H152</f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223" t="s">
        <v>196</v>
      </c>
      <c r="AT152" s="223" t="s">
        <v>192</v>
      </c>
      <c r="AU152" s="223" t="s">
        <v>76</v>
      </c>
      <c r="AY152" s="13" t="s">
        <v>197</v>
      </c>
      <c r="BE152" s="224">
        <f>IF(N152="základní",J152,0)</f>
        <v>0</v>
      </c>
      <c r="BF152" s="224">
        <f>IF(N152="snížená",J152,0)</f>
        <v>0</v>
      </c>
      <c r="BG152" s="224">
        <f>IF(N152="zákl. přenesená",J152,0)</f>
        <v>0</v>
      </c>
      <c r="BH152" s="224">
        <f>IF(N152="sníž. přenesená",J152,0)</f>
        <v>0</v>
      </c>
      <c r="BI152" s="224">
        <f>IF(N152="nulová",J152,0)</f>
        <v>0</v>
      </c>
      <c r="BJ152" s="13" t="s">
        <v>83</v>
      </c>
      <c r="BK152" s="224">
        <f>ROUND(I152*H152,2)</f>
        <v>0</v>
      </c>
      <c r="BL152" s="13" t="s">
        <v>196</v>
      </c>
      <c r="BM152" s="223" t="s">
        <v>954</v>
      </c>
    </row>
    <row r="153" s="2" customFormat="1">
      <c r="A153" s="34"/>
      <c r="B153" s="35"/>
      <c r="C153" s="36"/>
      <c r="D153" s="225" t="s">
        <v>199</v>
      </c>
      <c r="E153" s="36"/>
      <c r="F153" s="226" t="s">
        <v>955</v>
      </c>
      <c r="G153" s="36"/>
      <c r="H153" s="36"/>
      <c r="I153" s="150"/>
      <c r="J153" s="36"/>
      <c r="K153" s="36"/>
      <c r="L153" s="40"/>
      <c r="M153" s="227"/>
      <c r="N153" s="228"/>
      <c r="O153" s="87"/>
      <c r="P153" s="87"/>
      <c r="Q153" s="87"/>
      <c r="R153" s="87"/>
      <c r="S153" s="87"/>
      <c r="T153" s="88"/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T153" s="13" t="s">
        <v>199</v>
      </c>
      <c r="AU153" s="13" t="s">
        <v>76</v>
      </c>
    </row>
    <row r="154" s="2" customFormat="1">
      <c r="A154" s="34"/>
      <c r="B154" s="35"/>
      <c r="C154" s="36"/>
      <c r="D154" s="225" t="s">
        <v>340</v>
      </c>
      <c r="E154" s="36"/>
      <c r="F154" s="229" t="s">
        <v>956</v>
      </c>
      <c r="G154" s="36"/>
      <c r="H154" s="36"/>
      <c r="I154" s="150"/>
      <c r="J154" s="36"/>
      <c r="K154" s="36"/>
      <c r="L154" s="40"/>
      <c r="M154" s="227"/>
      <c r="N154" s="228"/>
      <c r="O154" s="87"/>
      <c r="P154" s="87"/>
      <c r="Q154" s="87"/>
      <c r="R154" s="87"/>
      <c r="S154" s="87"/>
      <c r="T154" s="88"/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T154" s="13" t="s">
        <v>340</v>
      </c>
      <c r="AU154" s="13" t="s">
        <v>76</v>
      </c>
    </row>
    <row r="155" s="10" customFormat="1">
      <c r="A155" s="10"/>
      <c r="B155" s="230"/>
      <c r="C155" s="231"/>
      <c r="D155" s="225" t="s">
        <v>203</v>
      </c>
      <c r="E155" s="232" t="s">
        <v>1</v>
      </c>
      <c r="F155" s="233" t="s">
        <v>957</v>
      </c>
      <c r="G155" s="231"/>
      <c r="H155" s="234">
        <v>102</v>
      </c>
      <c r="I155" s="235"/>
      <c r="J155" s="231"/>
      <c r="K155" s="231"/>
      <c r="L155" s="236"/>
      <c r="M155" s="237"/>
      <c r="N155" s="238"/>
      <c r="O155" s="238"/>
      <c r="P155" s="238"/>
      <c r="Q155" s="238"/>
      <c r="R155" s="238"/>
      <c r="S155" s="238"/>
      <c r="T155" s="239"/>
      <c r="U155" s="10"/>
      <c r="V155" s="10"/>
      <c r="W155" s="10"/>
      <c r="X155" s="10"/>
      <c r="Y155" s="10"/>
      <c r="Z155" s="10"/>
      <c r="AA155" s="10"/>
      <c r="AB155" s="10"/>
      <c r="AC155" s="10"/>
      <c r="AD155" s="10"/>
      <c r="AE155" s="10"/>
      <c r="AT155" s="240" t="s">
        <v>203</v>
      </c>
      <c r="AU155" s="240" t="s">
        <v>76</v>
      </c>
      <c r="AV155" s="10" t="s">
        <v>85</v>
      </c>
      <c r="AW155" s="10" t="s">
        <v>32</v>
      </c>
      <c r="AX155" s="10" t="s">
        <v>83</v>
      </c>
      <c r="AY155" s="240" t="s">
        <v>197</v>
      </c>
    </row>
    <row r="156" s="2" customFormat="1" ht="16.5" customHeight="1">
      <c r="A156" s="34"/>
      <c r="B156" s="35"/>
      <c r="C156" s="211" t="s">
        <v>258</v>
      </c>
      <c r="D156" s="211" t="s">
        <v>192</v>
      </c>
      <c r="E156" s="212" t="s">
        <v>958</v>
      </c>
      <c r="F156" s="213" t="s">
        <v>959</v>
      </c>
      <c r="G156" s="214" t="s">
        <v>195</v>
      </c>
      <c r="H156" s="215">
        <v>43</v>
      </c>
      <c r="I156" s="216"/>
      <c r="J156" s="217">
        <f>ROUND(I156*H156,2)</f>
        <v>0</v>
      </c>
      <c r="K156" s="218"/>
      <c r="L156" s="40"/>
      <c r="M156" s="219" t="s">
        <v>1</v>
      </c>
      <c r="N156" s="220" t="s">
        <v>41</v>
      </c>
      <c r="O156" s="87"/>
      <c r="P156" s="221">
        <f>O156*H156</f>
        <v>0</v>
      </c>
      <c r="Q156" s="221">
        <v>0</v>
      </c>
      <c r="R156" s="221">
        <f>Q156*H156</f>
        <v>0</v>
      </c>
      <c r="S156" s="221">
        <v>0</v>
      </c>
      <c r="T156" s="222">
        <f>S156*H156</f>
        <v>0</v>
      </c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223" t="s">
        <v>196</v>
      </c>
      <c r="AT156" s="223" t="s">
        <v>192</v>
      </c>
      <c r="AU156" s="223" t="s">
        <v>76</v>
      </c>
      <c r="AY156" s="13" t="s">
        <v>197</v>
      </c>
      <c r="BE156" s="224">
        <f>IF(N156="základní",J156,0)</f>
        <v>0</v>
      </c>
      <c r="BF156" s="224">
        <f>IF(N156="snížená",J156,0)</f>
        <v>0</v>
      </c>
      <c r="BG156" s="224">
        <f>IF(N156="zákl. přenesená",J156,0)</f>
        <v>0</v>
      </c>
      <c r="BH156" s="224">
        <f>IF(N156="sníž. přenesená",J156,0)</f>
        <v>0</v>
      </c>
      <c r="BI156" s="224">
        <f>IF(N156="nulová",J156,0)</f>
        <v>0</v>
      </c>
      <c r="BJ156" s="13" t="s">
        <v>83</v>
      </c>
      <c r="BK156" s="224">
        <f>ROUND(I156*H156,2)</f>
        <v>0</v>
      </c>
      <c r="BL156" s="13" t="s">
        <v>196</v>
      </c>
      <c r="BM156" s="223" t="s">
        <v>960</v>
      </c>
    </row>
    <row r="157" s="2" customFormat="1">
      <c r="A157" s="34"/>
      <c r="B157" s="35"/>
      <c r="C157" s="36"/>
      <c r="D157" s="225" t="s">
        <v>199</v>
      </c>
      <c r="E157" s="36"/>
      <c r="F157" s="226" t="s">
        <v>961</v>
      </c>
      <c r="G157" s="36"/>
      <c r="H157" s="36"/>
      <c r="I157" s="150"/>
      <c r="J157" s="36"/>
      <c r="K157" s="36"/>
      <c r="L157" s="40"/>
      <c r="M157" s="227"/>
      <c r="N157" s="228"/>
      <c r="O157" s="87"/>
      <c r="P157" s="87"/>
      <c r="Q157" s="87"/>
      <c r="R157" s="87"/>
      <c r="S157" s="87"/>
      <c r="T157" s="88"/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T157" s="13" t="s">
        <v>199</v>
      </c>
      <c r="AU157" s="13" t="s">
        <v>76</v>
      </c>
    </row>
    <row r="158" s="2" customFormat="1">
      <c r="A158" s="34"/>
      <c r="B158" s="35"/>
      <c r="C158" s="36"/>
      <c r="D158" s="225" t="s">
        <v>340</v>
      </c>
      <c r="E158" s="36"/>
      <c r="F158" s="229" t="s">
        <v>962</v>
      </c>
      <c r="G158" s="36"/>
      <c r="H158" s="36"/>
      <c r="I158" s="150"/>
      <c r="J158" s="36"/>
      <c r="K158" s="36"/>
      <c r="L158" s="40"/>
      <c r="M158" s="227"/>
      <c r="N158" s="228"/>
      <c r="O158" s="87"/>
      <c r="P158" s="87"/>
      <c r="Q158" s="87"/>
      <c r="R158" s="87"/>
      <c r="S158" s="87"/>
      <c r="T158" s="88"/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T158" s="13" t="s">
        <v>340</v>
      </c>
      <c r="AU158" s="13" t="s">
        <v>76</v>
      </c>
    </row>
    <row r="159" s="10" customFormat="1">
      <c r="A159" s="10"/>
      <c r="B159" s="230"/>
      <c r="C159" s="231"/>
      <c r="D159" s="225" t="s">
        <v>203</v>
      </c>
      <c r="E159" s="232" t="s">
        <v>1</v>
      </c>
      <c r="F159" s="233" t="s">
        <v>963</v>
      </c>
      <c r="G159" s="231"/>
      <c r="H159" s="234">
        <v>43</v>
      </c>
      <c r="I159" s="235"/>
      <c r="J159" s="231"/>
      <c r="K159" s="231"/>
      <c r="L159" s="236"/>
      <c r="M159" s="237"/>
      <c r="N159" s="238"/>
      <c r="O159" s="238"/>
      <c r="P159" s="238"/>
      <c r="Q159" s="238"/>
      <c r="R159" s="238"/>
      <c r="S159" s="238"/>
      <c r="T159" s="239"/>
      <c r="U159" s="10"/>
      <c r="V159" s="10"/>
      <c r="W159" s="10"/>
      <c r="X159" s="10"/>
      <c r="Y159" s="10"/>
      <c r="Z159" s="10"/>
      <c r="AA159" s="10"/>
      <c r="AB159" s="10"/>
      <c r="AC159" s="10"/>
      <c r="AD159" s="10"/>
      <c r="AE159" s="10"/>
      <c r="AT159" s="240" t="s">
        <v>203</v>
      </c>
      <c r="AU159" s="240" t="s">
        <v>76</v>
      </c>
      <c r="AV159" s="10" t="s">
        <v>85</v>
      </c>
      <c r="AW159" s="10" t="s">
        <v>32</v>
      </c>
      <c r="AX159" s="10" t="s">
        <v>83</v>
      </c>
      <c r="AY159" s="240" t="s">
        <v>197</v>
      </c>
    </row>
    <row r="160" s="2" customFormat="1" ht="16.5" customHeight="1">
      <c r="A160" s="34"/>
      <c r="B160" s="35"/>
      <c r="C160" s="211" t="s">
        <v>265</v>
      </c>
      <c r="D160" s="211" t="s">
        <v>192</v>
      </c>
      <c r="E160" s="212" t="s">
        <v>964</v>
      </c>
      <c r="F160" s="213" t="s">
        <v>965</v>
      </c>
      <c r="G160" s="214" t="s">
        <v>195</v>
      </c>
      <c r="H160" s="215">
        <v>134</v>
      </c>
      <c r="I160" s="216"/>
      <c r="J160" s="217">
        <f>ROUND(I160*H160,2)</f>
        <v>0</v>
      </c>
      <c r="K160" s="218"/>
      <c r="L160" s="40"/>
      <c r="M160" s="219" t="s">
        <v>1</v>
      </c>
      <c r="N160" s="220" t="s">
        <v>41</v>
      </c>
      <c r="O160" s="87"/>
      <c r="P160" s="221">
        <f>O160*H160</f>
        <v>0</v>
      </c>
      <c r="Q160" s="221">
        <v>0</v>
      </c>
      <c r="R160" s="221">
        <f>Q160*H160</f>
        <v>0</v>
      </c>
      <c r="S160" s="221">
        <v>0</v>
      </c>
      <c r="T160" s="222">
        <f>S160*H160</f>
        <v>0</v>
      </c>
      <c r="U160" s="34"/>
      <c r="V160" s="34"/>
      <c r="W160" s="34"/>
      <c r="X160" s="34"/>
      <c r="Y160" s="34"/>
      <c r="Z160" s="34"/>
      <c r="AA160" s="34"/>
      <c r="AB160" s="34"/>
      <c r="AC160" s="34"/>
      <c r="AD160" s="34"/>
      <c r="AE160" s="34"/>
      <c r="AR160" s="223" t="s">
        <v>196</v>
      </c>
      <c r="AT160" s="223" t="s">
        <v>192</v>
      </c>
      <c r="AU160" s="223" t="s">
        <v>76</v>
      </c>
      <c r="AY160" s="13" t="s">
        <v>197</v>
      </c>
      <c r="BE160" s="224">
        <f>IF(N160="základní",J160,0)</f>
        <v>0</v>
      </c>
      <c r="BF160" s="224">
        <f>IF(N160="snížená",J160,0)</f>
        <v>0</v>
      </c>
      <c r="BG160" s="224">
        <f>IF(N160="zákl. přenesená",J160,0)</f>
        <v>0</v>
      </c>
      <c r="BH160" s="224">
        <f>IF(N160="sníž. přenesená",J160,0)</f>
        <v>0</v>
      </c>
      <c r="BI160" s="224">
        <f>IF(N160="nulová",J160,0)</f>
        <v>0</v>
      </c>
      <c r="BJ160" s="13" t="s">
        <v>83</v>
      </c>
      <c r="BK160" s="224">
        <f>ROUND(I160*H160,2)</f>
        <v>0</v>
      </c>
      <c r="BL160" s="13" t="s">
        <v>196</v>
      </c>
      <c r="BM160" s="223" t="s">
        <v>966</v>
      </c>
    </row>
    <row r="161" s="2" customFormat="1">
      <c r="A161" s="34"/>
      <c r="B161" s="35"/>
      <c r="C161" s="36"/>
      <c r="D161" s="225" t="s">
        <v>199</v>
      </c>
      <c r="E161" s="36"/>
      <c r="F161" s="226" t="s">
        <v>967</v>
      </c>
      <c r="G161" s="36"/>
      <c r="H161" s="36"/>
      <c r="I161" s="150"/>
      <c r="J161" s="36"/>
      <c r="K161" s="36"/>
      <c r="L161" s="40"/>
      <c r="M161" s="227"/>
      <c r="N161" s="228"/>
      <c r="O161" s="87"/>
      <c r="P161" s="87"/>
      <c r="Q161" s="87"/>
      <c r="R161" s="87"/>
      <c r="S161" s="87"/>
      <c r="T161" s="88"/>
      <c r="U161" s="34"/>
      <c r="V161" s="34"/>
      <c r="W161" s="34"/>
      <c r="X161" s="34"/>
      <c r="Y161" s="34"/>
      <c r="Z161" s="34"/>
      <c r="AA161" s="34"/>
      <c r="AB161" s="34"/>
      <c r="AC161" s="34"/>
      <c r="AD161" s="34"/>
      <c r="AE161" s="34"/>
      <c r="AT161" s="13" t="s">
        <v>199</v>
      </c>
      <c r="AU161" s="13" t="s">
        <v>76</v>
      </c>
    </row>
    <row r="162" s="2" customFormat="1">
      <c r="A162" s="34"/>
      <c r="B162" s="35"/>
      <c r="C162" s="36"/>
      <c r="D162" s="225" t="s">
        <v>340</v>
      </c>
      <c r="E162" s="36"/>
      <c r="F162" s="229" t="s">
        <v>956</v>
      </c>
      <c r="G162" s="36"/>
      <c r="H162" s="36"/>
      <c r="I162" s="150"/>
      <c r="J162" s="36"/>
      <c r="K162" s="36"/>
      <c r="L162" s="40"/>
      <c r="M162" s="227"/>
      <c r="N162" s="228"/>
      <c r="O162" s="87"/>
      <c r="P162" s="87"/>
      <c r="Q162" s="87"/>
      <c r="R162" s="87"/>
      <c r="S162" s="87"/>
      <c r="T162" s="88"/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T162" s="13" t="s">
        <v>340</v>
      </c>
      <c r="AU162" s="13" t="s">
        <v>76</v>
      </c>
    </row>
    <row r="163" s="10" customFormat="1">
      <c r="A163" s="10"/>
      <c r="B163" s="230"/>
      <c r="C163" s="231"/>
      <c r="D163" s="225" t="s">
        <v>203</v>
      </c>
      <c r="E163" s="232" t="s">
        <v>1</v>
      </c>
      <c r="F163" s="233" t="s">
        <v>968</v>
      </c>
      <c r="G163" s="231"/>
      <c r="H163" s="234">
        <v>79</v>
      </c>
      <c r="I163" s="235"/>
      <c r="J163" s="231"/>
      <c r="K163" s="231"/>
      <c r="L163" s="236"/>
      <c r="M163" s="237"/>
      <c r="N163" s="238"/>
      <c r="O163" s="238"/>
      <c r="P163" s="238"/>
      <c r="Q163" s="238"/>
      <c r="R163" s="238"/>
      <c r="S163" s="238"/>
      <c r="T163" s="239"/>
      <c r="U163" s="10"/>
      <c r="V163" s="10"/>
      <c r="W163" s="10"/>
      <c r="X163" s="10"/>
      <c r="Y163" s="10"/>
      <c r="Z163" s="10"/>
      <c r="AA163" s="10"/>
      <c r="AB163" s="10"/>
      <c r="AC163" s="10"/>
      <c r="AD163" s="10"/>
      <c r="AE163" s="10"/>
      <c r="AT163" s="240" t="s">
        <v>203</v>
      </c>
      <c r="AU163" s="240" t="s">
        <v>76</v>
      </c>
      <c r="AV163" s="10" t="s">
        <v>85</v>
      </c>
      <c r="AW163" s="10" t="s">
        <v>32</v>
      </c>
      <c r="AX163" s="10" t="s">
        <v>76</v>
      </c>
      <c r="AY163" s="240" t="s">
        <v>197</v>
      </c>
    </row>
    <row r="164" s="10" customFormat="1">
      <c r="A164" s="10"/>
      <c r="B164" s="230"/>
      <c r="C164" s="231"/>
      <c r="D164" s="225" t="s">
        <v>203</v>
      </c>
      <c r="E164" s="232" t="s">
        <v>1</v>
      </c>
      <c r="F164" s="233" t="s">
        <v>969</v>
      </c>
      <c r="G164" s="231"/>
      <c r="H164" s="234">
        <v>55</v>
      </c>
      <c r="I164" s="235"/>
      <c r="J164" s="231"/>
      <c r="K164" s="231"/>
      <c r="L164" s="236"/>
      <c r="M164" s="237"/>
      <c r="N164" s="238"/>
      <c r="O164" s="238"/>
      <c r="P164" s="238"/>
      <c r="Q164" s="238"/>
      <c r="R164" s="238"/>
      <c r="S164" s="238"/>
      <c r="T164" s="239"/>
      <c r="U164" s="10"/>
      <c r="V164" s="10"/>
      <c r="W164" s="10"/>
      <c r="X164" s="10"/>
      <c r="Y164" s="10"/>
      <c r="Z164" s="10"/>
      <c r="AA164" s="10"/>
      <c r="AB164" s="10"/>
      <c r="AC164" s="10"/>
      <c r="AD164" s="10"/>
      <c r="AE164" s="10"/>
      <c r="AT164" s="240" t="s">
        <v>203</v>
      </c>
      <c r="AU164" s="240" t="s">
        <v>76</v>
      </c>
      <c r="AV164" s="10" t="s">
        <v>85</v>
      </c>
      <c r="AW164" s="10" t="s">
        <v>32</v>
      </c>
      <c r="AX164" s="10" t="s">
        <v>76</v>
      </c>
      <c r="AY164" s="240" t="s">
        <v>197</v>
      </c>
    </row>
    <row r="165" s="11" customFormat="1">
      <c r="A165" s="11"/>
      <c r="B165" s="241"/>
      <c r="C165" s="242"/>
      <c r="D165" s="225" t="s">
        <v>203</v>
      </c>
      <c r="E165" s="243" t="s">
        <v>1</v>
      </c>
      <c r="F165" s="244" t="s">
        <v>206</v>
      </c>
      <c r="G165" s="242"/>
      <c r="H165" s="245">
        <v>134</v>
      </c>
      <c r="I165" s="246"/>
      <c r="J165" s="242"/>
      <c r="K165" s="242"/>
      <c r="L165" s="247"/>
      <c r="M165" s="248"/>
      <c r="N165" s="249"/>
      <c r="O165" s="249"/>
      <c r="P165" s="249"/>
      <c r="Q165" s="249"/>
      <c r="R165" s="249"/>
      <c r="S165" s="249"/>
      <c r="T165" s="250"/>
      <c r="U165" s="11"/>
      <c r="V165" s="11"/>
      <c r="W165" s="11"/>
      <c r="X165" s="11"/>
      <c r="Y165" s="11"/>
      <c r="Z165" s="11"/>
      <c r="AA165" s="11"/>
      <c r="AB165" s="11"/>
      <c r="AC165" s="11"/>
      <c r="AD165" s="11"/>
      <c r="AE165" s="11"/>
      <c r="AT165" s="251" t="s">
        <v>203</v>
      </c>
      <c r="AU165" s="251" t="s">
        <v>76</v>
      </c>
      <c r="AV165" s="11" t="s">
        <v>196</v>
      </c>
      <c r="AW165" s="11" t="s">
        <v>32</v>
      </c>
      <c r="AX165" s="11" t="s">
        <v>83</v>
      </c>
      <c r="AY165" s="251" t="s">
        <v>197</v>
      </c>
    </row>
    <row r="166" s="2" customFormat="1" ht="16.5" customHeight="1">
      <c r="A166" s="34"/>
      <c r="B166" s="35"/>
      <c r="C166" s="211" t="s">
        <v>269</v>
      </c>
      <c r="D166" s="211" t="s">
        <v>192</v>
      </c>
      <c r="E166" s="212" t="s">
        <v>970</v>
      </c>
      <c r="F166" s="213" t="s">
        <v>971</v>
      </c>
      <c r="G166" s="214" t="s">
        <v>345</v>
      </c>
      <c r="H166" s="215">
        <v>39.5</v>
      </c>
      <c r="I166" s="216"/>
      <c r="J166" s="217">
        <f>ROUND(I166*H166,2)</f>
        <v>0</v>
      </c>
      <c r="K166" s="218"/>
      <c r="L166" s="40"/>
      <c r="M166" s="219" t="s">
        <v>1</v>
      </c>
      <c r="N166" s="220" t="s">
        <v>41</v>
      </c>
      <c r="O166" s="87"/>
      <c r="P166" s="221">
        <f>O166*H166</f>
        <v>0</v>
      </c>
      <c r="Q166" s="221">
        <v>0</v>
      </c>
      <c r="R166" s="221">
        <f>Q166*H166</f>
        <v>0</v>
      </c>
      <c r="S166" s="221">
        <v>0</v>
      </c>
      <c r="T166" s="222">
        <f>S166*H166</f>
        <v>0</v>
      </c>
      <c r="U166" s="34"/>
      <c r="V166" s="34"/>
      <c r="W166" s="34"/>
      <c r="X166" s="34"/>
      <c r="Y166" s="34"/>
      <c r="Z166" s="34"/>
      <c r="AA166" s="34"/>
      <c r="AB166" s="34"/>
      <c r="AC166" s="34"/>
      <c r="AD166" s="34"/>
      <c r="AE166" s="34"/>
      <c r="AR166" s="223" t="s">
        <v>196</v>
      </c>
      <c r="AT166" s="223" t="s">
        <v>192</v>
      </c>
      <c r="AU166" s="223" t="s">
        <v>76</v>
      </c>
      <c r="AY166" s="13" t="s">
        <v>197</v>
      </c>
      <c r="BE166" s="224">
        <f>IF(N166="základní",J166,0)</f>
        <v>0</v>
      </c>
      <c r="BF166" s="224">
        <f>IF(N166="snížená",J166,0)</f>
        <v>0</v>
      </c>
      <c r="BG166" s="224">
        <f>IF(N166="zákl. přenesená",J166,0)</f>
        <v>0</v>
      </c>
      <c r="BH166" s="224">
        <f>IF(N166="sníž. přenesená",J166,0)</f>
        <v>0</v>
      </c>
      <c r="BI166" s="224">
        <f>IF(N166="nulová",J166,0)</f>
        <v>0</v>
      </c>
      <c r="BJ166" s="13" t="s">
        <v>83</v>
      </c>
      <c r="BK166" s="224">
        <f>ROUND(I166*H166,2)</f>
        <v>0</v>
      </c>
      <c r="BL166" s="13" t="s">
        <v>196</v>
      </c>
      <c r="BM166" s="223" t="s">
        <v>972</v>
      </c>
    </row>
    <row r="167" s="2" customFormat="1">
      <c r="A167" s="34"/>
      <c r="B167" s="35"/>
      <c r="C167" s="36"/>
      <c r="D167" s="225" t="s">
        <v>199</v>
      </c>
      <c r="E167" s="36"/>
      <c r="F167" s="226" t="s">
        <v>973</v>
      </c>
      <c r="G167" s="36"/>
      <c r="H167" s="36"/>
      <c r="I167" s="150"/>
      <c r="J167" s="36"/>
      <c r="K167" s="36"/>
      <c r="L167" s="40"/>
      <c r="M167" s="227"/>
      <c r="N167" s="228"/>
      <c r="O167" s="87"/>
      <c r="P167" s="87"/>
      <c r="Q167" s="87"/>
      <c r="R167" s="87"/>
      <c r="S167" s="87"/>
      <c r="T167" s="88"/>
      <c r="U167" s="34"/>
      <c r="V167" s="34"/>
      <c r="W167" s="34"/>
      <c r="X167" s="34"/>
      <c r="Y167" s="34"/>
      <c r="Z167" s="34"/>
      <c r="AA167" s="34"/>
      <c r="AB167" s="34"/>
      <c r="AC167" s="34"/>
      <c r="AD167" s="34"/>
      <c r="AE167" s="34"/>
      <c r="AT167" s="13" t="s">
        <v>199</v>
      </c>
      <c r="AU167" s="13" t="s">
        <v>76</v>
      </c>
    </row>
    <row r="168" s="2" customFormat="1">
      <c r="A168" s="34"/>
      <c r="B168" s="35"/>
      <c r="C168" s="36"/>
      <c r="D168" s="225" t="s">
        <v>340</v>
      </c>
      <c r="E168" s="36"/>
      <c r="F168" s="229" t="s">
        <v>974</v>
      </c>
      <c r="G168" s="36"/>
      <c r="H168" s="36"/>
      <c r="I168" s="150"/>
      <c r="J168" s="36"/>
      <c r="K168" s="36"/>
      <c r="L168" s="40"/>
      <c r="M168" s="227"/>
      <c r="N168" s="228"/>
      <c r="O168" s="87"/>
      <c r="P168" s="87"/>
      <c r="Q168" s="87"/>
      <c r="R168" s="87"/>
      <c r="S168" s="87"/>
      <c r="T168" s="88"/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T168" s="13" t="s">
        <v>340</v>
      </c>
      <c r="AU168" s="13" t="s">
        <v>76</v>
      </c>
    </row>
    <row r="169" s="10" customFormat="1">
      <c r="A169" s="10"/>
      <c r="B169" s="230"/>
      <c r="C169" s="231"/>
      <c r="D169" s="225" t="s">
        <v>203</v>
      </c>
      <c r="E169" s="232" t="s">
        <v>1</v>
      </c>
      <c r="F169" s="233" t="s">
        <v>975</v>
      </c>
      <c r="G169" s="231"/>
      <c r="H169" s="234">
        <v>39.5</v>
      </c>
      <c r="I169" s="235"/>
      <c r="J169" s="231"/>
      <c r="K169" s="231"/>
      <c r="L169" s="236"/>
      <c r="M169" s="237"/>
      <c r="N169" s="238"/>
      <c r="O169" s="238"/>
      <c r="P169" s="238"/>
      <c r="Q169" s="238"/>
      <c r="R169" s="238"/>
      <c r="S169" s="238"/>
      <c r="T169" s="239"/>
      <c r="U169" s="10"/>
      <c r="V169" s="10"/>
      <c r="W169" s="10"/>
      <c r="X169" s="10"/>
      <c r="Y169" s="10"/>
      <c r="Z169" s="10"/>
      <c r="AA169" s="10"/>
      <c r="AB169" s="10"/>
      <c r="AC169" s="10"/>
      <c r="AD169" s="10"/>
      <c r="AE169" s="10"/>
      <c r="AT169" s="240" t="s">
        <v>203</v>
      </c>
      <c r="AU169" s="240" t="s">
        <v>76</v>
      </c>
      <c r="AV169" s="10" t="s">
        <v>85</v>
      </c>
      <c r="AW169" s="10" t="s">
        <v>32</v>
      </c>
      <c r="AX169" s="10" t="s">
        <v>83</v>
      </c>
      <c r="AY169" s="240" t="s">
        <v>197</v>
      </c>
    </row>
    <row r="170" s="2" customFormat="1" ht="16.5" customHeight="1">
      <c r="A170" s="34"/>
      <c r="B170" s="35"/>
      <c r="C170" s="211" t="s">
        <v>273</v>
      </c>
      <c r="D170" s="211" t="s">
        <v>192</v>
      </c>
      <c r="E170" s="212" t="s">
        <v>976</v>
      </c>
      <c r="F170" s="213" t="s">
        <v>977</v>
      </c>
      <c r="G170" s="214" t="s">
        <v>195</v>
      </c>
      <c r="H170" s="215">
        <v>3</v>
      </c>
      <c r="I170" s="216"/>
      <c r="J170" s="217">
        <f>ROUND(I170*H170,2)</f>
        <v>0</v>
      </c>
      <c r="K170" s="218"/>
      <c r="L170" s="40"/>
      <c r="M170" s="219" t="s">
        <v>1</v>
      </c>
      <c r="N170" s="220" t="s">
        <v>41</v>
      </c>
      <c r="O170" s="87"/>
      <c r="P170" s="221">
        <f>O170*H170</f>
        <v>0</v>
      </c>
      <c r="Q170" s="221">
        <v>0</v>
      </c>
      <c r="R170" s="221">
        <f>Q170*H170</f>
        <v>0</v>
      </c>
      <c r="S170" s="221">
        <v>0</v>
      </c>
      <c r="T170" s="222">
        <f>S170*H170</f>
        <v>0</v>
      </c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R170" s="223" t="s">
        <v>196</v>
      </c>
      <c r="AT170" s="223" t="s">
        <v>192</v>
      </c>
      <c r="AU170" s="223" t="s">
        <v>76</v>
      </c>
      <c r="AY170" s="13" t="s">
        <v>197</v>
      </c>
      <c r="BE170" s="224">
        <f>IF(N170="základní",J170,0)</f>
        <v>0</v>
      </c>
      <c r="BF170" s="224">
        <f>IF(N170="snížená",J170,0)</f>
        <v>0</v>
      </c>
      <c r="BG170" s="224">
        <f>IF(N170="zákl. přenesená",J170,0)</f>
        <v>0</v>
      </c>
      <c r="BH170" s="224">
        <f>IF(N170="sníž. přenesená",J170,0)</f>
        <v>0</v>
      </c>
      <c r="BI170" s="224">
        <f>IF(N170="nulová",J170,0)</f>
        <v>0</v>
      </c>
      <c r="BJ170" s="13" t="s">
        <v>83</v>
      </c>
      <c r="BK170" s="224">
        <f>ROUND(I170*H170,2)</f>
        <v>0</v>
      </c>
      <c r="BL170" s="13" t="s">
        <v>196</v>
      </c>
      <c r="BM170" s="223" t="s">
        <v>978</v>
      </c>
    </row>
    <row r="171" s="2" customFormat="1">
      <c r="A171" s="34"/>
      <c r="B171" s="35"/>
      <c r="C171" s="36"/>
      <c r="D171" s="225" t="s">
        <v>199</v>
      </c>
      <c r="E171" s="36"/>
      <c r="F171" s="226" t="s">
        <v>979</v>
      </c>
      <c r="G171" s="36"/>
      <c r="H171" s="36"/>
      <c r="I171" s="150"/>
      <c r="J171" s="36"/>
      <c r="K171" s="36"/>
      <c r="L171" s="40"/>
      <c r="M171" s="227"/>
      <c r="N171" s="228"/>
      <c r="O171" s="87"/>
      <c r="P171" s="87"/>
      <c r="Q171" s="87"/>
      <c r="R171" s="87"/>
      <c r="S171" s="87"/>
      <c r="T171" s="88"/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T171" s="13" t="s">
        <v>199</v>
      </c>
      <c r="AU171" s="13" t="s">
        <v>76</v>
      </c>
    </row>
    <row r="172" s="2" customFormat="1">
      <c r="A172" s="34"/>
      <c r="B172" s="35"/>
      <c r="C172" s="36"/>
      <c r="D172" s="225" t="s">
        <v>340</v>
      </c>
      <c r="E172" s="36"/>
      <c r="F172" s="229" t="s">
        <v>737</v>
      </c>
      <c r="G172" s="36"/>
      <c r="H172" s="36"/>
      <c r="I172" s="150"/>
      <c r="J172" s="36"/>
      <c r="K172" s="36"/>
      <c r="L172" s="40"/>
      <c r="M172" s="227"/>
      <c r="N172" s="228"/>
      <c r="O172" s="87"/>
      <c r="P172" s="87"/>
      <c r="Q172" s="87"/>
      <c r="R172" s="87"/>
      <c r="S172" s="87"/>
      <c r="T172" s="88"/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T172" s="13" t="s">
        <v>340</v>
      </c>
      <c r="AU172" s="13" t="s">
        <v>76</v>
      </c>
    </row>
    <row r="173" s="2" customFormat="1" ht="16.5" customHeight="1">
      <c r="A173" s="34"/>
      <c r="B173" s="35"/>
      <c r="C173" s="211" t="s">
        <v>8</v>
      </c>
      <c r="D173" s="211" t="s">
        <v>192</v>
      </c>
      <c r="E173" s="212" t="s">
        <v>980</v>
      </c>
      <c r="F173" s="213" t="s">
        <v>981</v>
      </c>
      <c r="G173" s="214" t="s">
        <v>195</v>
      </c>
      <c r="H173" s="215">
        <v>2.5</v>
      </c>
      <c r="I173" s="216"/>
      <c r="J173" s="217">
        <f>ROUND(I173*H173,2)</f>
        <v>0</v>
      </c>
      <c r="K173" s="218"/>
      <c r="L173" s="40"/>
      <c r="M173" s="219" t="s">
        <v>1</v>
      </c>
      <c r="N173" s="220" t="s">
        <v>41</v>
      </c>
      <c r="O173" s="87"/>
      <c r="P173" s="221">
        <f>O173*H173</f>
        <v>0</v>
      </c>
      <c r="Q173" s="221">
        <v>0</v>
      </c>
      <c r="R173" s="221">
        <f>Q173*H173</f>
        <v>0</v>
      </c>
      <c r="S173" s="221">
        <v>0</v>
      </c>
      <c r="T173" s="222">
        <f>S173*H173</f>
        <v>0</v>
      </c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R173" s="223" t="s">
        <v>196</v>
      </c>
      <c r="AT173" s="223" t="s">
        <v>192</v>
      </c>
      <c r="AU173" s="223" t="s">
        <v>76</v>
      </c>
      <c r="AY173" s="13" t="s">
        <v>197</v>
      </c>
      <c r="BE173" s="224">
        <f>IF(N173="základní",J173,0)</f>
        <v>0</v>
      </c>
      <c r="BF173" s="224">
        <f>IF(N173="snížená",J173,0)</f>
        <v>0</v>
      </c>
      <c r="BG173" s="224">
        <f>IF(N173="zákl. přenesená",J173,0)</f>
        <v>0</v>
      </c>
      <c r="BH173" s="224">
        <f>IF(N173="sníž. přenesená",J173,0)</f>
        <v>0</v>
      </c>
      <c r="BI173" s="224">
        <f>IF(N173="nulová",J173,0)</f>
        <v>0</v>
      </c>
      <c r="BJ173" s="13" t="s">
        <v>83</v>
      </c>
      <c r="BK173" s="224">
        <f>ROUND(I173*H173,2)</f>
        <v>0</v>
      </c>
      <c r="BL173" s="13" t="s">
        <v>196</v>
      </c>
      <c r="BM173" s="223" t="s">
        <v>982</v>
      </c>
    </row>
    <row r="174" s="2" customFormat="1">
      <c r="A174" s="34"/>
      <c r="B174" s="35"/>
      <c r="C174" s="36"/>
      <c r="D174" s="225" t="s">
        <v>199</v>
      </c>
      <c r="E174" s="36"/>
      <c r="F174" s="226" t="s">
        <v>983</v>
      </c>
      <c r="G174" s="36"/>
      <c r="H174" s="36"/>
      <c r="I174" s="150"/>
      <c r="J174" s="36"/>
      <c r="K174" s="36"/>
      <c r="L174" s="40"/>
      <c r="M174" s="227"/>
      <c r="N174" s="228"/>
      <c r="O174" s="87"/>
      <c r="P174" s="87"/>
      <c r="Q174" s="87"/>
      <c r="R174" s="87"/>
      <c r="S174" s="87"/>
      <c r="T174" s="88"/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T174" s="13" t="s">
        <v>199</v>
      </c>
      <c r="AU174" s="13" t="s">
        <v>76</v>
      </c>
    </row>
    <row r="175" s="2" customFormat="1">
      <c r="A175" s="34"/>
      <c r="B175" s="35"/>
      <c r="C175" s="36"/>
      <c r="D175" s="225" t="s">
        <v>340</v>
      </c>
      <c r="E175" s="36"/>
      <c r="F175" s="229" t="s">
        <v>737</v>
      </c>
      <c r="G175" s="36"/>
      <c r="H175" s="36"/>
      <c r="I175" s="150"/>
      <c r="J175" s="36"/>
      <c r="K175" s="36"/>
      <c r="L175" s="40"/>
      <c r="M175" s="227"/>
      <c r="N175" s="228"/>
      <c r="O175" s="87"/>
      <c r="P175" s="87"/>
      <c r="Q175" s="87"/>
      <c r="R175" s="87"/>
      <c r="S175" s="87"/>
      <c r="T175" s="88"/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T175" s="13" t="s">
        <v>340</v>
      </c>
      <c r="AU175" s="13" t="s">
        <v>76</v>
      </c>
    </row>
    <row r="176" s="2" customFormat="1" ht="16.5" customHeight="1">
      <c r="A176" s="34"/>
      <c r="B176" s="35"/>
      <c r="C176" s="211" t="s">
        <v>281</v>
      </c>
      <c r="D176" s="211" t="s">
        <v>192</v>
      </c>
      <c r="E176" s="212" t="s">
        <v>984</v>
      </c>
      <c r="F176" s="213" t="s">
        <v>985</v>
      </c>
      <c r="G176" s="214" t="s">
        <v>209</v>
      </c>
      <c r="H176" s="215">
        <v>2</v>
      </c>
      <c r="I176" s="216"/>
      <c r="J176" s="217">
        <f>ROUND(I176*H176,2)</f>
        <v>0</v>
      </c>
      <c r="K176" s="218"/>
      <c r="L176" s="40"/>
      <c r="M176" s="219" t="s">
        <v>1</v>
      </c>
      <c r="N176" s="220" t="s">
        <v>41</v>
      </c>
      <c r="O176" s="87"/>
      <c r="P176" s="221">
        <f>O176*H176</f>
        <v>0</v>
      </c>
      <c r="Q176" s="221">
        <v>0</v>
      </c>
      <c r="R176" s="221">
        <f>Q176*H176</f>
        <v>0</v>
      </c>
      <c r="S176" s="221">
        <v>0</v>
      </c>
      <c r="T176" s="222">
        <f>S176*H176</f>
        <v>0</v>
      </c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R176" s="223" t="s">
        <v>196</v>
      </c>
      <c r="AT176" s="223" t="s">
        <v>192</v>
      </c>
      <c r="AU176" s="223" t="s">
        <v>76</v>
      </c>
      <c r="AY176" s="13" t="s">
        <v>197</v>
      </c>
      <c r="BE176" s="224">
        <f>IF(N176="základní",J176,0)</f>
        <v>0</v>
      </c>
      <c r="BF176" s="224">
        <f>IF(N176="snížená",J176,0)</f>
        <v>0</v>
      </c>
      <c r="BG176" s="224">
        <f>IF(N176="zákl. přenesená",J176,0)</f>
        <v>0</v>
      </c>
      <c r="BH176" s="224">
        <f>IF(N176="sníž. přenesená",J176,0)</f>
        <v>0</v>
      </c>
      <c r="BI176" s="224">
        <f>IF(N176="nulová",J176,0)</f>
        <v>0</v>
      </c>
      <c r="BJ176" s="13" t="s">
        <v>83</v>
      </c>
      <c r="BK176" s="224">
        <f>ROUND(I176*H176,2)</f>
        <v>0</v>
      </c>
      <c r="BL176" s="13" t="s">
        <v>196</v>
      </c>
      <c r="BM176" s="223" t="s">
        <v>986</v>
      </c>
    </row>
    <row r="177" s="2" customFormat="1">
      <c r="A177" s="34"/>
      <c r="B177" s="35"/>
      <c r="C177" s="36"/>
      <c r="D177" s="225" t="s">
        <v>199</v>
      </c>
      <c r="E177" s="36"/>
      <c r="F177" s="226" t="s">
        <v>987</v>
      </c>
      <c r="G177" s="36"/>
      <c r="H177" s="36"/>
      <c r="I177" s="150"/>
      <c r="J177" s="36"/>
      <c r="K177" s="36"/>
      <c r="L177" s="40"/>
      <c r="M177" s="227"/>
      <c r="N177" s="228"/>
      <c r="O177" s="87"/>
      <c r="P177" s="87"/>
      <c r="Q177" s="87"/>
      <c r="R177" s="87"/>
      <c r="S177" s="87"/>
      <c r="T177" s="88"/>
      <c r="U177" s="34"/>
      <c r="V177" s="34"/>
      <c r="W177" s="34"/>
      <c r="X177" s="34"/>
      <c r="Y177" s="34"/>
      <c r="Z177" s="34"/>
      <c r="AA177" s="34"/>
      <c r="AB177" s="34"/>
      <c r="AC177" s="34"/>
      <c r="AD177" s="34"/>
      <c r="AE177" s="34"/>
      <c r="AT177" s="13" t="s">
        <v>199</v>
      </c>
      <c r="AU177" s="13" t="s">
        <v>76</v>
      </c>
    </row>
    <row r="178" s="2" customFormat="1">
      <c r="A178" s="34"/>
      <c r="B178" s="35"/>
      <c r="C178" s="36"/>
      <c r="D178" s="225" t="s">
        <v>340</v>
      </c>
      <c r="E178" s="36"/>
      <c r="F178" s="229" t="s">
        <v>737</v>
      </c>
      <c r="G178" s="36"/>
      <c r="H178" s="36"/>
      <c r="I178" s="150"/>
      <c r="J178" s="36"/>
      <c r="K178" s="36"/>
      <c r="L178" s="40"/>
      <c r="M178" s="227"/>
      <c r="N178" s="228"/>
      <c r="O178" s="87"/>
      <c r="P178" s="87"/>
      <c r="Q178" s="87"/>
      <c r="R178" s="87"/>
      <c r="S178" s="87"/>
      <c r="T178" s="88"/>
      <c r="U178" s="34"/>
      <c r="V178" s="34"/>
      <c r="W178" s="34"/>
      <c r="X178" s="34"/>
      <c r="Y178" s="34"/>
      <c r="Z178" s="34"/>
      <c r="AA178" s="34"/>
      <c r="AB178" s="34"/>
      <c r="AC178" s="34"/>
      <c r="AD178" s="34"/>
      <c r="AE178" s="34"/>
      <c r="AT178" s="13" t="s">
        <v>340</v>
      </c>
      <c r="AU178" s="13" t="s">
        <v>76</v>
      </c>
    </row>
    <row r="179" s="2" customFormat="1" ht="16.5" customHeight="1">
      <c r="A179" s="34"/>
      <c r="B179" s="35"/>
      <c r="C179" s="211" t="s">
        <v>286</v>
      </c>
      <c r="D179" s="211" t="s">
        <v>192</v>
      </c>
      <c r="E179" s="212" t="s">
        <v>988</v>
      </c>
      <c r="F179" s="213" t="s">
        <v>989</v>
      </c>
      <c r="G179" s="214" t="s">
        <v>209</v>
      </c>
      <c r="H179" s="215">
        <v>2</v>
      </c>
      <c r="I179" s="216"/>
      <c r="J179" s="217">
        <f>ROUND(I179*H179,2)</f>
        <v>0</v>
      </c>
      <c r="K179" s="218"/>
      <c r="L179" s="40"/>
      <c r="M179" s="219" t="s">
        <v>1</v>
      </c>
      <c r="N179" s="220" t="s">
        <v>41</v>
      </c>
      <c r="O179" s="87"/>
      <c r="P179" s="221">
        <f>O179*H179</f>
        <v>0</v>
      </c>
      <c r="Q179" s="221">
        <v>0</v>
      </c>
      <c r="R179" s="221">
        <f>Q179*H179</f>
        <v>0</v>
      </c>
      <c r="S179" s="221">
        <v>0</v>
      </c>
      <c r="T179" s="222">
        <f>S179*H179</f>
        <v>0</v>
      </c>
      <c r="U179" s="34"/>
      <c r="V179" s="34"/>
      <c r="W179" s="34"/>
      <c r="X179" s="34"/>
      <c r="Y179" s="34"/>
      <c r="Z179" s="34"/>
      <c r="AA179" s="34"/>
      <c r="AB179" s="34"/>
      <c r="AC179" s="34"/>
      <c r="AD179" s="34"/>
      <c r="AE179" s="34"/>
      <c r="AR179" s="223" t="s">
        <v>196</v>
      </c>
      <c r="AT179" s="223" t="s">
        <v>192</v>
      </c>
      <c r="AU179" s="223" t="s">
        <v>76</v>
      </c>
      <c r="AY179" s="13" t="s">
        <v>197</v>
      </c>
      <c r="BE179" s="224">
        <f>IF(N179="základní",J179,0)</f>
        <v>0</v>
      </c>
      <c r="BF179" s="224">
        <f>IF(N179="snížená",J179,0)</f>
        <v>0</v>
      </c>
      <c r="BG179" s="224">
        <f>IF(N179="zákl. přenesená",J179,0)</f>
        <v>0</v>
      </c>
      <c r="BH179" s="224">
        <f>IF(N179="sníž. přenesená",J179,0)</f>
        <v>0</v>
      </c>
      <c r="BI179" s="224">
        <f>IF(N179="nulová",J179,0)</f>
        <v>0</v>
      </c>
      <c r="BJ179" s="13" t="s">
        <v>83</v>
      </c>
      <c r="BK179" s="224">
        <f>ROUND(I179*H179,2)</f>
        <v>0</v>
      </c>
      <c r="BL179" s="13" t="s">
        <v>196</v>
      </c>
      <c r="BM179" s="223" t="s">
        <v>990</v>
      </c>
    </row>
    <row r="180" s="2" customFormat="1">
      <c r="A180" s="34"/>
      <c r="B180" s="35"/>
      <c r="C180" s="36"/>
      <c r="D180" s="225" t="s">
        <v>199</v>
      </c>
      <c r="E180" s="36"/>
      <c r="F180" s="226" t="s">
        <v>991</v>
      </c>
      <c r="G180" s="36"/>
      <c r="H180" s="36"/>
      <c r="I180" s="150"/>
      <c r="J180" s="36"/>
      <c r="K180" s="36"/>
      <c r="L180" s="40"/>
      <c r="M180" s="227"/>
      <c r="N180" s="228"/>
      <c r="O180" s="87"/>
      <c r="P180" s="87"/>
      <c r="Q180" s="87"/>
      <c r="R180" s="87"/>
      <c r="S180" s="87"/>
      <c r="T180" s="88"/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T180" s="13" t="s">
        <v>199</v>
      </c>
      <c r="AU180" s="13" t="s">
        <v>76</v>
      </c>
    </row>
    <row r="181" s="2" customFormat="1">
      <c r="A181" s="34"/>
      <c r="B181" s="35"/>
      <c r="C181" s="36"/>
      <c r="D181" s="225" t="s">
        <v>340</v>
      </c>
      <c r="E181" s="36"/>
      <c r="F181" s="229" t="s">
        <v>488</v>
      </c>
      <c r="G181" s="36"/>
      <c r="H181" s="36"/>
      <c r="I181" s="150"/>
      <c r="J181" s="36"/>
      <c r="K181" s="36"/>
      <c r="L181" s="40"/>
      <c r="M181" s="227"/>
      <c r="N181" s="228"/>
      <c r="O181" s="87"/>
      <c r="P181" s="87"/>
      <c r="Q181" s="87"/>
      <c r="R181" s="87"/>
      <c r="S181" s="87"/>
      <c r="T181" s="88"/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T181" s="13" t="s">
        <v>340</v>
      </c>
      <c r="AU181" s="13" t="s">
        <v>76</v>
      </c>
    </row>
    <row r="182" s="10" customFormat="1">
      <c r="A182" s="10"/>
      <c r="B182" s="230"/>
      <c r="C182" s="231"/>
      <c r="D182" s="225" t="s">
        <v>203</v>
      </c>
      <c r="E182" s="232" t="s">
        <v>1</v>
      </c>
      <c r="F182" s="233" t="s">
        <v>992</v>
      </c>
      <c r="G182" s="231"/>
      <c r="H182" s="234">
        <v>2</v>
      </c>
      <c r="I182" s="235"/>
      <c r="J182" s="231"/>
      <c r="K182" s="231"/>
      <c r="L182" s="236"/>
      <c r="M182" s="237"/>
      <c r="N182" s="238"/>
      <c r="O182" s="238"/>
      <c r="P182" s="238"/>
      <c r="Q182" s="238"/>
      <c r="R182" s="238"/>
      <c r="S182" s="238"/>
      <c r="T182" s="239"/>
      <c r="U182" s="10"/>
      <c r="V182" s="10"/>
      <c r="W182" s="10"/>
      <c r="X182" s="10"/>
      <c r="Y182" s="10"/>
      <c r="Z182" s="10"/>
      <c r="AA182" s="10"/>
      <c r="AB182" s="10"/>
      <c r="AC182" s="10"/>
      <c r="AD182" s="10"/>
      <c r="AE182" s="10"/>
      <c r="AT182" s="240" t="s">
        <v>203</v>
      </c>
      <c r="AU182" s="240" t="s">
        <v>76</v>
      </c>
      <c r="AV182" s="10" t="s">
        <v>85</v>
      </c>
      <c r="AW182" s="10" t="s">
        <v>32</v>
      </c>
      <c r="AX182" s="10" t="s">
        <v>83</v>
      </c>
      <c r="AY182" s="240" t="s">
        <v>197</v>
      </c>
    </row>
    <row r="183" s="2" customFormat="1" ht="16.5" customHeight="1">
      <c r="A183" s="34"/>
      <c r="B183" s="35"/>
      <c r="C183" s="211" t="s">
        <v>292</v>
      </c>
      <c r="D183" s="211" t="s">
        <v>192</v>
      </c>
      <c r="E183" s="212" t="s">
        <v>993</v>
      </c>
      <c r="F183" s="213" t="s">
        <v>994</v>
      </c>
      <c r="G183" s="214" t="s">
        <v>209</v>
      </c>
      <c r="H183" s="215">
        <v>4</v>
      </c>
      <c r="I183" s="216"/>
      <c r="J183" s="217">
        <f>ROUND(I183*H183,2)</f>
        <v>0</v>
      </c>
      <c r="K183" s="218"/>
      <c r="L183" s="40"/>
      <c r="M183" s="219" t="s">
        <v>1</v>
      </c>
      <c r="N183" s="220" t="s">
        <v>41</v>
      </c>
      <c r="O183" s="87"/>
      <c r="P183" s="221">
        <f>O183*H183</f>
        <v>0</v>
      </c>
      <c r="Q183" s="221">
        <v>0</v>
      </c>
      <c r="R183" s="221">
        <f>Q183*H183</f>
        <v>0</v>
      </c>
      <c r="S183" s="221">
        <v>0</v>
      </c>
      <c r="T183" s="222">
        <f>S183*H183</f>
        <v>0</v>
      </c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R183" s="223" t="s">
        <v>196</v>
      </c>
      <c r="AT183" s="223" t="s">
        <v>192</v>
      </c>
      <c r="AU183" s="223" t="s">
        <v>76</v>
      </c>
      <c r="AY183" s="13" t="s">
        <v>197</v>
      </c>
      <c r="BE183" s="224">
        <f>IF(N183="základní",J183,0)</f>
        <v>0</v>
      </c>
      <c r="BF183" s="224">
        <f>IF(N183="snížená",J183,0)</f>
        <v>0</v>
      </c>
      <c r="BG183" s="224">
        <f>IF(N183="zákl. přenesená",J183,0)</f>
        <v>0</v>
      </c>
      <c r="BH183" s="224">
        <f>IF(N183="sníž. přenesená",J183,0)</f>
        <v>0</v>
      </c>
      <c r="BI183" s="224">
        <f>IF(N183="nulová",J183,0)</f>
        <v>0</v>
      </c>
      <c r="BJ183" s="13" t="s">
        <v>83</v>
      </c>
      <c r="BK183" s="224">
        <f>ROUND(I183*H183,2)</f>
        <v>0</v>
      </c>
      <c r="BL183" s="13" t="s">
        <v>196</v>
      </c>
      <c r="BM183" s="223" t="s">
        <v>995</v>
      </c>
    </row>
    <row r="184" s="2" customFormat="1">
      <c r="A184" s="34"/>
      <c r="B184" s="35"/>
      <c r="C184" s="36"/>
      <c r="D184" s="225" t="s">
        <v>199</v>
      </c>
      <c r="E184" s="36"/>
      <c r="F184" s="226" t="s">
        <v>996</v>
      </c>
      <c r="G184" s="36"/>
      <c r="H184" s="36"/>
      <c r="I184" s="150"/>
      <c r="J184" s="36"/>
      <c r="K184" s="36"/>
      <c r="L184" s="40"/>
      <c r="M184" s="227"/>
      <c r="N184" s="228"/>
      <c r="O184" s="87"/>
      <c r="P184" s="87"/>
      <c r="Q184" s="87"/>
      <c r="R184" s="87"/>
      <c r="S184" s="87"/>
      <c r="T184" s="88"/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T184" s="13" t="s">
        <v>199</v>
      </c>
      <c r="AU184" s="13" t="s">
        <v>76</v>
      </c>
    </row>
    <row r="185" s="2" customFormat="1">
      <c r="A185" s="34"/>
      <c r="B185" s="35"/>
      <c r="C185" s="36"/>
      <c r="D185" s="225" t="s">
        <v>340</v>
      </c>
      <c r="E185" s="36"/>
      <c r="F185" s="229" t="s">
        <v>488</v>
      </c>
      <c r="G185" s="36"/>
      <c r="H185" s="36"/>
      <c r="I185" s="150"/>
      <c r="J185" s="36"/>
      <c r="K185" s="36"/>
      <c r="L185" s="40"/>
      <c r="M185" s="227"/>
      <c r="N185" s="228"/>
      <c r="O185" s="87"/>
      <c r="P185" s="87"/>
      <c r="Q185" s="87"/>
      <c r="R185" s="87"/>
      <c r="S185" s="87"/>
      <c r="T185" s="88"/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T185" s="13" t="s">
        <v>340</v>
      </c>
      <c r="AU185" s="13" t="s">
        <v>76</v>
      </c>
    </row>
    <row r="186" s="2" customFormat="1" ht="16.5" customHeight="1">
      <c r="A186" s="34"/>
      <c r="B186" s="35"/>
      <c r="C186" s="252" t="s">
        <v>297</v>
      </c>
      <c r="D186" s="252" t="s">
        <v>237</v>
      </c>
      <c r="E186" s="253" t="s">
        <v>997</v>
      </c>
      <c r="F186" s="254" t="s">
        <v>998</v>
      </c>
      <c r="G186" s="255" t="s">
        <v>209</v>
      </c>
      <c r="H186" s="256">
        <v>2</v>
      </c>
      <c r="I186" s="257"/>
      <c r="J186" s="258">
        <f>ROUND(I186*H186,2)</f>
        <v>0</v>
      </c>
      <c r="K186" s="259"/>
      <c r="L186" s="260"/>
      <c r="M186" s="261" t="s">
        <v>1</v>
      </c>
      <c r="N186" s="262" t="s">
        <v>41</v>
      </c>
      <c r="O186" s="87"/>
      <c r="P186" s="221">
        <f>O186*H186</f>
        <v>0</v>
      </c>
      <c r="Q186" s="221">
        <v>1.5549999999999999</v>
      </c>
      <c r="R186" s="221">
        <f>Q186*H186</f>
        <v>3.1099999999999999</v>
      </c>
      <c r="S186" s="221">
        <v>0</v>
      </c>
      <c r="T186" s="222">
        <f>S186*H186</f>
        <v>0</v>
      </c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R186" s="223" t="s">
        <v>243</v>
      </c>
      <c r="AT186" s="223" t="s">
        <v>237</v>
      </c>
      <c r="AU186" s="223" t="s">
        <v>76</v>
      </c>
      <c r="AY186" s="13" t="s">
        <v>197</v>
      </c>
      <c r="BE186" s="224">
        <f>IF(N186="základní",J186,0)</f>
        <v>0</v>
      </c>
      <c r="BF186" s="224">
        <f>IF(N186="snížená",J186,0)</f>
        <v>0</v>
      </c>
      <c r="BG186" s="224">
        <f>IF(N186="zákl. přenesená",J186,0)</f>
        <v>0</v>
      </c>
      <c r="BH186" s="224">
        <f>IF(N186="sníž. přenesená",J186,0)</f>
        <v>0</v>
      </c>
      <c r="BI186" s="224">
        <f>IF(N186="nulová",J186,0)</f>
        <v>0</v>
      </c>
      <c r="BJ186" s="13" t="s">
        <v>83</v>
      </c>
      <c r="BK186" s="224">
        <f>ROUND(I186*H186,2)</f>
        <v>0</v>
      </c>
      <c r="BL186" s="13" t="s">
        <v>196</v>
      </c>
      <c r="BM186" s="223" t="s">
        <v>999</v>
      </c>
    </row>
    <row r="187" s="2" customFormat="1">
      <c r="A187" s="34"/>
      <c r="B187" s="35"/>
      <c r="C187" s="36"/>
      <c r="D187" s="225" t="s">
        <v>199</v>
      </c>
      <c r="E187" s="36"/>
      <c r="F187" s="226" t="s">
        <v>998</v>
      </c>
      <c r="G187" s="36"/>
      <c r="H187" s="36"/>
      <c r="I187" s="150"/>
      <c r="J187" s="36"/>
      <c r="K187" s="36"/>
      <c r="L187" s="40"/>
      <c r="M187" s="227"/>
      <c r="N187" s="228"/>
      <c r="O187" s="87"/>
      <c r="P187" s="87"/>
      <c r="Q187" s="87"/>
      <c r="R187" s="87"/>
      <c r="S187" s="87"/>
      <c r="T187" s="88"/>
      <c r="U187" s="34"/>
      <c r="V187" s="34"/>
      <c r="W187" s="34"/>
      <c r="X187" s="34"/>
      <c r="Y187" s="34"/>
      <c r="Z187" s="34"/>
      <c r="AA187" s="34"/>
      <c r="AB187" s="34"/>
      <c r="AC187" s="34"/>
      <c r="AD187" s="34"/>
      <c r="AE187" s="34"/>
      <c r="AT187" s="13" t="s">
        <v>199</v>
      </c>
      <c r="AU187" s="13" t="s">
        <v>76</v>
      </c>
    </row>
    <row r="188" s="2" customFormat="1" ht="16.5" customHeight="1">
      <c r="A188" s="34"/>
      <c r="B188" s="35"/>
      <c r="C188" s="252" t="s">
        <v>304</v>
      </c>
      <c r="D188" s="252" t="s">
        <v>237</v>
      </c>
      <c r="E188" s="253" t="s">
        <v>1000</v>
      </c>
      <c r="F188" s="254" t="s">
        <v>1001</v>
      </c>
      <c r="G188" s="255" t="s">
        <v>209</v>
      </c>
      <c r="H188" s="256">
        <v>4</v>
      </c>
      <c r="I188" s="257"/>
      <c r="J188" s="258">
        <f>ROUND(I188*H188,2)</f>
        <v>0</v>
      </c>
      <c r="K188" s="259"/>
      <c r="L188" s="260"/>
      <c r="M188" s="261" t="s">
        <v>1</v>
      </c>
      <c r="N188" s="262" t="s">
        <v>41</v>
      </c>
      <c r="O188" s="87"/>
      <c r="P188" s="221">
        <f>O188*H188</f>
        <v>0</v>
      </c>
      <c r="Q188" s="221">
        <v>0</v>
      </c>
      <c r="R188" s="221">
        <f>Q188*H188</f>
        <v>0</v>
      </c>
      <c r="S188" s="221">
        <v>0</v>
      </c>
      <c r="T188" s="222">
        <f>S188*H188</f>
        <v>0</v>
      </c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R188" s="223" t="s">
        <v>243</v>
      </c>
      <c r="AT188" s="223" t="s">
        <v>237</v>
      </c>
      <c r="AU188" s="223" t="s">
        <v>76</v>
      </c>
      <c r="AY188" s="13" t="s">
        <v>197</v>
      </c>
      <c r="BE188" s="224">
        <f>IF(N188="základní",J188,0)</f>
        <v>0</v>
      </c>
      <c r="BF188" s="224">
        <f>IF(N188="snížená",J188,0)</f>
        <v>0</v>
      </c>
      <c r="BG188" s="224">
        <f>IF(N188="zákl. přenesená",J188,0)</f>
        <v>0</v>
      </c>
      <c r="BH188" s="224">
        <f>IF(N188="sníž. přenesená",J188,0)</f>
        <v>0</v>
      </c>
      <c r="BI188" s="224">
        <f>IF(N188="nulová",J188,0)</f>
        <v>0</v>
      </c>
      <c r="BJ188" s="13" t="s">
        <v>83</v>
      </c>
      <c r="BK188" s="224">
        <f>ROUND(I188*H188,2)</f>
        <v>0</v>
      </c>
      <c r="BL188" s="13" t="s">
        <v>196</v>
      </c>
      <c r="BM188" s="223" t="s">
        <v>1002</v>
      </c>
    </row>
    <row r="189" s="2" customFormat="1">
      <c r="A189" s="34"/>
      <c r="B189" s="35"/>
      <c r="C189" s="36"/>
      <c r="D189" s="225" t="s">
        <v>199</v>
      </c>
      <c r="E189" s="36"/>
      <c r="F189" s="226" t="s">
        <v>1001</v>
      </c>
      <c r="G189" s="36"/>
      <c r="H189" s="36"/>
      <c r="I189" s="150"/>
      <c r="J189" s="36"/>
      <c r="K189" s="36"/>
      <c r="L189" s="40"/>
      <c r="M189" s="227"/>
      <c r="N189" s="228"/>
      <c r="O189" s="87"/>
      <c r="P189" s="87"/>
      <c r="Q189" s="87"/>
      <c r="R189" s="87"/>
      <c r="S189" s="87"/>
      <c r="T189" s="88"/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T189" s="13" t="s">
        <v>199</v>
      </c>
      <c r="AU189" s="13" t="s">
        <v>76</v>
      </c>
    </row>
    <row r="190" s="2" customFormat="1" ht="16.5" customHeight="1">
      <c r="A190" s="34"/>
      <c r="B190" s="35"/>
      <c r="C190" s="211" t="s">
        <v>7</v>
      </c>
      <c r="D190" s="211" t="s">
        <v>192</v>
      </c>
      <c r="E190" s="212" t="s">
        <v>447</v>
      </c>
      <c r="F190" s="213" t="s">
        <v>448</v>
      </c>
      <c r="G190" s="214" t="s">
        <v>443</v>
      </c>
      <c r="H190" s="215">
        <v>616</v>
      </c>
      <c r="I190" s="216"/>
      <c r="J190" s="217">
        <f>ROUND(I190*H190,2)</f>
        <v>0</v>
      </c>
      <c r="K190" s="218"/>
      <c r="L190" s="40"/>
      <c r="M190" s="219" t="s">
        <v>1</v>
      </c>
      <c r="N190" s="220" t="s">
        <v>41</v>
      </c>
      <c r="O190" s="87"/>
      <c r="P190" s="221">
        <f>O190*H190</f>
        <v>0</v>
      </c>
      <c r="Q190" s="221">
        <v>0</v>
      </c>
      <c r="R190" s="221">
        <f>Q190*H190</f>
        <v>0</v>
      </c>
      <c r="S190" s="221">
        <v>0</v>
      </c>
      <c r="T190" s="222">
        <f>S190*H190</f>
        <v>0</v>
      </c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R190" s="223" t="s">
        <v>196</v>
      </c>
      <c r="AT190" s="223" t="s">
        <v>192</v>
      </c>
      <c r="AU190" s="223" t="s">
        <v>76</v>
      </c>
      <c r="AY190" s="13" t="s">
        <v>197</v>
      </c>
      <c r="BE190" s="224">
        <f>IF(N190="základní",J190,0)</f>
        <v>0</v>
      </c>
      <c r="BF190" s="224">
        <f>IF(N190="snížená",J190,0)</f>
        <v>0</v>
      </c>
      <c r="BG190" s="224">
        <f>IF(N190="zákl. přenesená",J190,0)</f>
        <v>0</v>
      </c>
      <c r="BH190" s="224">
        <f>IF(N190="sníž. přenesená",J190,0)</f>
        <v>0</v>
      </c>
      <c r="BI190" s="224">
        <f>IF(N190="nulová",J190,0)</f>
        <v>0</v>
      </c>
      <c r="BJ190" s="13" t="s">
        <v>83</v>
      </c>
      <c r="BK190" s="224">
        <f>ROUND(I190*H190,2)</f>
        <v>0</v>
      </c>
      <c r="BL190" s="13" t="s">
        <v>196</v>
      </c>
      <c r="BM190" s="223" t="s">
        <v>1003</v>
      </c>
    </row>
    <row r="191" s="2" customFormat="1">
      <c r="A191" s="34"/>
      <c r="B191" s="35"/>
      <c r="C191" s="36"/>
      <c r="D191" s="225" t="s">
        <v>199</v>
      </c>
      <c r="E191" s="36"/>
      <c r="F191" s="226" t="s">
        <v>450</v>
      </c>
      <c r="G191" s="36"/>
      <c r="H191" s="36"/>
      <c r="I191" s="150"/>
      <c r="J191" s="36"/>
      <c r="K191" s="36"/>
      <c r="L191" s="40"/>
      <c r="M191" s="227"/>
      <c r="N191" s="228"/>
      <c r="O191" s="87"/>
      <c r="P191" s="87"/>
      <c r="Q191" s="87"/>
      <c r="R191" s="87"/>
      <c r="S191" s="87"/>
      <c r="T191" s="88"/>
      <c r="U191" s="34"/>
      <c r="V191" s="34"/>
      <c r="W191" s="34"/>
      <c r="X191" s="34"/>
      <c r="Y191" s="34"/>
      <c r="Z191" s="34"/>
      <c r="AA191" s="34"/>
      <c r="AB191" s="34"/>
      <c r="AC191" s="34"/>
      <c r="AD191" s="34"/>
      <c r="AE191" s="34"/>
      <c r="AT191" s="13" t="s">
        <v>199</v>
      </c>
      <c r="AU191" s="13" t="s">
        <v>76</v>
      </c>
    </row>
    <row r="192" s="2" customFormat="1">
      <c r="A192" s="34"/>
      <c r="B192" s="35"/>
      <c r="C192" s="36"/>
      <c r="D192" s="225" t="s">
        <v>340</v>
      </c>
      <c r="E192" s="36"/>
      <c r="F192" s="229" t="s">
        <v>451</v>
      </c>
      <c r="G192" s="36"/>
      <c r="H192" s="36"/>
      <c r="I192" s="150"/>
      <c r="J192" s="36"/>
      <c r="K192" s="36"/>
      <c r="L192" s="40"/>
      <c r="M192" s="227"/>
      <c r="N192" s="228"/>
      <c r="O192" s="87"/>
      <c r="P192" s="87"/>
      <c r="Q192" s="87"/>
      <c r="R192" s="87"/>
      <c r="S192" s="87"/>
      <c r="T192" s="88"/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T192" s="13" t="s">
        <v>340</v>
      </c>
      <c r="AU192" s="13" t="s">
        <v>76</v>
      </c>
    </row>
    <row r="193" s="10" customFormat="1">
      <c r="A193" s="10"/>
      <c r="B193" s="230"/>
      <c r="C193" s="231"/>
      <c r="D193" s="225" t="s">
        <v>203</v>
      </c>
      <c r="E193" s="232" t="s">
        <v>1</v>
      </c>
      <c r="F193" s="233" t="s">
        <v>1004</v>
      </c>
      <c r="G193" s="231"/>
      <c r="H193" s="234">
        <v>616</v>
      </c>
      <c r="I193" s="235"/>
      <c r="J193" s="231"/>
      <c r="K193" s="231"/>
      <c r="L193" s="236"/>
      <c r="M193" s="237"/>
      <c r="N193" s="238"/>
      <c r="O193" s="238"/>
      <c r="P193" s="238"/>
      <c r="Q193" s="238"/>
      <c r="R193" s="238"/>
      <c r="S193" s="238"/>
      <c r="T193" s="239"/>
      <c r="U193" s="10"/>
      <c r="V193" s="10"/>
      <c r="W193" s="10"/>
      <c r="X193" s="10"/>
      <c r="Y193" s="10"/>
      <c r="Z193" s="10"/>
      <c r="AA193" s="10"/>
      <c r="AB193" s="10"/>
      <c r="AC193" s="10"/>
      <c r="AD193" s="10"/>
      <c r="AE193" s="10"/>
      <c r="AT193" s="240" t="s">
        <v>203</v>
      </c>
      <c r="AU193" s="240" t="s">
        <v>76</v>
      </c>
      <c r="AV193" s="10" t="s">
        <v>85</v>
      </c>
      <c r="AW193" s="10" t="s">
        <v>32</v>
      </c>
      <c r="AX193" s="10" t="s">
        <v>83</v>
      </c>
      <c r="AY193" s="240" t="s">
        <v>197</v>
      </c>
    </row>
    <row r="194" s="2" customFormat="1" ht="16.5" customHeight="1">
      <c r="A194" s="34"/>
      <c r="B194" s="35"/>
      <c r="C194" s="252" t="s">
        <v>316</v>
      </c>
      <c r="D194" s="252" t="s">
        <v>237</v>
      </c>
      <c r="E194" s="253" t="s">
        <v>454</v>
      </c>
      <c r="F194" s="254" t="s">
        <v>455</v>
      </c>
      <c r="G194" s="255" t="s">
        <v>307</v>
      </c>
      <c r="H194" s="256">
        <v>827.904</v>
      </c>
      <c r="I194" s="257"/>
      <c r="J194" s="258">
        <f>ROUND(I194*H194,2)</f>
        <v>0</v>
      </c>
      <c r="K194" s="259"/>
      <c r="L194" s="260"/>
      <c r="M194" s="261" t="s">
        <v>1</v>
      </c>
      <c r="N194" s="262" t="s">
        <v>41</v>
      </c>
      <c r="O194" s="87"/>
      <c r="P194" s="221">
        <f>O194*H194</f>
        <v>0</v>
      </c>
      <c r="Q194" s="221">
        <v>1</v>
      </c>
      <c r="R194" s="221">
        <f>Q194*H194</f>
        <v>827.904</v>
      </c>
      <c r="S194" s="221">
        <v>0</v>
      </c>
      <c r="T194" s="222">
        <f>S194*H194</f>
        <v>0</v>
      </c>
      <c r="U194" s="34"/>
      <c r="V194" s="34"/>
      <c r="W194" s="34"/>
      <c r="X194" s="34"/>
      <c r="Y194" s="34"/>
      <c r="Z194" s="34"/>
      <c r="AA194" s="34"/>
      <c r="AB194" s="34"/>
      <c r="AC194" s="34"/>
      <c r="AD194" s="34"/>
      <c r="AE194" s="34"/>
      <c r="AR194" s="223" t="s">
        <v>243</v>
      </c>
      <c r="AT194" s="223" t="s">
        <v>237</v>
      </c>
      <c r="AU194" s="223" t="s">
        <v>76</v>
      </c>
      <c r="AY194" s="13" t="s">
        <v>197</v>
      </c>
      <c r="BE194" s="224">
        <f>IF(N194="základní",J194,0)</f>
        <v>0</v>
      </c>
      <c r="BF194" s="224">
        <f>IF(N194="snížená",J194,0)</f>
        <v>0</v>
      </c>
      <c r="BG194" s="224">
        <f>IF(N194="zákl. přenesená",J194,0)</f>
        <v>0</v>
      </c>
      <c r="BH194" s="224">
        <f>IF(N194="sníž. přenesená",J194,0)</f>
        <v>0</v>
      </c>
      <c r="BI194" s="224">
        <f>IF(N194="nulová",J194,0)</f>
        <v>0</v>
      </c>
      <c r="BJ194" s="13" t="s">
        <v>83</v>
      </c>
      <c r="BK194" s="224">
        <f>ROUND(I194*H194,2)</f>
        <v>0</v>
      </c>
      <c r="BL194" s="13" t="s">
        <v>196</v>
      </c>
      <c r="BM194" s="223" t="s">
        <v>1005</v>
      </c>
    </row>
    <row r="195" s="2" customFormat="1">
      <c r="A195" s="34"/>
      <c r="B195" s="35"/>
      <c r="C195" s="36"/>
      <c r="D195" s="225" t="s">
        <v>199</v>
      </c>
      <c r="E195" s="36"/>
      <c r="F195" s="226" t="s">
        <v>455</v>
      </c>
      <c r="G195" s="36"/>
      <c r="H195" s="36"/>
      <c r="I195" s="150"/>
      <c r="J195" s="36"/>
      <c r="K195" s="36"/>
      <c r="L195" s="40"/>
      <c r="M195" s="227"/>
      <c r="N195" s="228"/>
      <c r="O195" s="87"/>
      <c r="P195" s="87"/>
      <c r="Q195" s="87"/>
      <c r="R195" s="87"/>
      <c r="S195" s="87"/>
      <c r="T195" s="88"/>
      <c r="U195" s="34"/>
      <c r="V195" s="34"/>
      <c r="W195" s="34"/>
      <c r="X195" s="34"/>
      <c r="Y195" s="34"/>
      <c r="Z195" s="34"/>
      <c r="AA195" s="34"/>
      <c r="AB195" s="34"/>
      <c r="AC195" s="34"/>
      <c r="AD195" s="34"/>
      <c r="AE195" s="34"/>
      <c r="AT195" s="13" t="s">
        <v>199</v>
      </c>
      <c r="AU195" s="13" t="s">
        <v>76</v>
      </c>
    </row>
    <row r="196" s="10" customFormat="1">
      <c r="A196" s="10"/>
      <c r="B196" s="230"/>
      <c r="C196" s="231"/>
      <c r="D196" s="225" t="s">
        <v>203</v>
      </c>
      <c r="E196" s="232" t="s">
        <v>1</v>
      </c>
      <c r="F196" s="233" t="s">
        <v>1006</v>
      </c>
      <c r="G196" s="231"/>
      <c r="H196" s="234">
        <v>827.904</v>
      </c>
      <c r="I196" s="235"/>
      <c r="J196" s="231"/>
      <c r="K196" s="231"/>
      <c r="L196" s="236"/>
      <c r="M196" s="237"/>
      <c r="N196" s="238"/>
      <c r="O196" s="238"/>
      <c r="P196" s="238"/>
      <c r="Q196" s="238"/>
      <c r="R196" s="238"/>
      <c r="S196" s="238"/>
      <c r="T196" s="239"/>
      <c r="U196" s="10"/>
      <c r="V196" s="10"/>
      <c r="W196" s="10"/>
      <c r="X196" s="10"/>
      <c r="Y196" s="10"/>
      <c r="Z196" s="10"/>
      <c r="AA196" s="10"/>
      <c r="AB196" s="10"/>
      <c r="AC196" s="10"/>
      <c r="AD196" s="10"/>
      <c r="AE196" s="10"/>
      <c r="AT196" s="240" t="s">
        <v>203</v>
      </c>
      <c r="AU196" s="240" t="s">
        <v>76</v>
      </c>
      <c r="AV196" s="10" t="s">
        <v>85</v>
      </c>
      <c r="AW196" s="10" t="s">
        <v>32</v>
      </c>
      <c r="AX196" s="10" t="s">
        <v>83</v>
      </c>
      <c r="AY196" s="240" t="s">
        <v>197</v>
      </c>
    </row>
    <row r="197" s="2" customFormat="1" ht="16.5" customHeight="1">
      <c r="A197" s="34"/>
      <c r="B197" s="35"/>
      <c r="C197" s="211" t="s">
        <v>323</v>
      </c>
      <c r="D197" s="211" t="s">
        <v>192</v>
      </c>
      <c r="E197" s="212" t="s">
        <v>1007</v>
      </c>
      <c r="F197" s="213" t="s">
        <v>1008</v>
      </c>
      <c r="G197" s="214" t="s">
        <v>429</v>
      </c>
      <c r="H197" s="215">
        <v>0.55100000000000005</v>
      </c>
      <c r="I197" s="216"/>
      <c r="J197" s="217">
        <f>ROUND(I197*H197,2)</f>
        <v>0</v>
      </c>
      <c r="K197" s="218"/>
      <c r="L197" s="40"/>
      <c r="M197" s="219" t="s">
        <v>1</v>
      </c>
      <c r="N197" s="220" t="s">
        <v>41</v>
      </c>
      <c r="O197" s="87"/>
      <c r="P197" s="221">
        <f>O197*H197</f>
        <v>0</v>
      </c>
      <c r="Q197" s="221">
        <v>0</v>
      </c>
      <c r="R197" s="221">
        <f>Q197*H197</f>
        <v>0</v>
      </c>
      <c r="S197" s="221">
        <v>0</v>
      </c>
      <c r="T197" s="222">
        <f>S197*H197</f>
        <v>0</v>
      </c>
      <c r="U197" s="34"/>
      <c r="V197" s="34"/>
      <c r="W197" s="34"/>
      <c r="X197" s="34"/>
      <c r="Y197" s="34"/>
      <c r="Z197" s="34"/>
      <c r="AA197" s="34"/>
      <c r="AB197" s="34"/>
      <c r="AC197" s="34"/>
      <c r="AD197" s="34"/>
      <c r="AE197" s="34"/>
      <c r="AR197" s="223" t="s">
        <v>196</v>
      </c>
      <c r="AT197" s="223" t="s">
        <v>192</v>
      </c>
      <c r="AU197" s="223" t="s">
        <v>76</v>
      </c>
      <c r="AY197" s="13" t="s">
        <v>197</v>
      </c>
      <c r="BE197" s="224">
        <f>IF(N197="základní",J197,0)</f>
        <v>0</v>
      </c>
      <c r="BF197" s="224">
        <f>IF(N197="snížená",J197,0)</f>
        <v>0</v>
      </c>
      <c r="BG197" s="224">
        <f>IF(N197="zákl. přenesená",J197,0)</f>
        <v>0</v>
      </c>
      <c r="BH197" s="224">
        <f>IF(N197="sníž. přenesená",J197,0)</f>
        <v>0</v>
      </c>
      <c r="BI197" s="224">
        <f>IF(N197="nulová",J197,0)</f>
        <v>0</v>
      </c>
      <c r="BJ197" s="13" t="s">
        <v>83</v>
      </c>
      <c r="BK197" s="224">
        <f>ROUND(I197*H197,2)</f>
        <v>0</v>
      </c>
      <c r="BL197" s="13" t="s">
        <v>196</v>
      </c>
      <c r="BM197" s="223" t="s">
        <v>1009</v>
      </c>
    </row>
    <row r="198" s="2" customFormat="1">
      <c r="A198" s="34"/>
      <c r="B198" s="35"/>
      <c r="C198" s="36"/>
      <c r="D198" s="225" t="s">
        <v>199</v>
      </c>
      <c r="E198" s="36"/>
      <c r="F198" s="226" t="s">
        <v>1010</v>
      </c>
      <c r="G198" s="36"/>
      <c r="H198" s="36"/>
      <c r="I198" s="150"/>
      <c r="J198" s="36"/>
      <c r="K198" s="36"/>
      <c r="L198" s="40"/>
      <c r="M198" s="227"/>
      <c r="N198" s="228"/>
      <c r="O198" s="87"/>
      <c r="P198" s="87"/>
      <c r="Q198" s="87"/>
      <c r="R198" s="87"/>
      <c r="S198" s="87"/>
      <c r="T198" s="88"/>
      <c r="U198" s="34"/>
      <c r="V198" s="34"/>
      <c r="W198" s="34"/>
      <c r="X198" s="34"/>
      <c r="Y198" s="34"/>
      <c r="Z198" s="34"/>
      <c r="AA198" s="34"/>
      <c r="AB198" s="34"/>
      <c r="AC198" s="34"/>
      <c r="AD198" s="34"/>
      <c r="AE198" s="34"/>
      <c r="AT198" s="13" t="s">
        <v>199</v>
      </c>
      <c r="AU198" s="13" t="s">
        <v>76</v>
      </c>
    </row>
    <row r="199" s="2" customFormat="1">
      <c r="A199" s="34"/>
      <c r="B199" s="35"/>
      <c r="C199" s="36"/>
      <c r="D199" s="225" t="s">
        <v>340</v>
      </c>
      <c r="E199" s="36"/>
      <c r="F199" s="229" t="s">
        <v>1011</v>
      </c>
      <c r="G199" s="36"/>
      <c r="H199" s="36"/>
      <c r="I199" s="150"/>
      <c r="J199" s="36"/>
      <c r="K199" s="36"/>
      <c r="L199" s="40"/>
      <c r="M199" s="227"/>
      <c r="N199" s="228"/>
      <c r="O199" s="87"/>
      <c r="P199" s="87"/>
      <c r="Q199" s="87"/>
      <c r="R199" s="87"/>
      <c r="S199" s="87"/>
      <c r="T199" s="88"/>
      <c r="U199" s="34"/>
      <c r="V199" s="34"/>
      <c r="W199" s="34"/>
      <c r="X199" s="34"/>
      <c r="Y199" s="34"/>
      <c r="Z199" s="34"/>
      <c r="AA199" s="34"/>
      <c r="AB199" s="34"/>
      <c r="AC199" s="34"/>
      <c r="AD199" s="34"/>
      <c r="AE199" s="34"/>
      <c r="AT199" s="13" t="s">
        <v>340</v>
      </c>
      <c r="AU199" s="13" t="s">
        <v>76</v>
      </c>
    </row>
    <row r="200" s="2" customFormat="1" ht="16.5" customHeight="1">
      <c r="A200" s="34"/>
      <c r="B200" s="35"/>
      <c r="C200" s="211" t="s">
        <v>330</v>
      </c>
      <c r="D200" s="211" t="s">
        <v>192</v>
      </c>
      <c r="E200" s="212" t="s">
        <v>359</v>
      </c>
      <c r="F200" s="213" t="s">
        <v>360</v>
      </c>
      <c r="G200" s="214" t="s">
        <v>361</v>
      </c>
      <c r="H200" s="215">
        <v>29</v>
      </c>
      <c r="I200" s="216"/>
      <c r="J200" s="217">
        <f>ROUND(I200*H200,2)</f>
        <v>0</v>
      </c>
      <c r="K200" s="218"/>
      <c r="L200" s="40"/>
      <c r="M200" s="219" t="s">
        <v>1</v>
      </c>
      <c r="N200" s="220" t="s">
        <v>41</v>
      </c>
      <c r="O200" s="87"/>
      <c r="P200" s="221">
        <f>O200*H200</f>
        <v>0</v>
      </c>
      <c r="Q200" s="221">
        <v>0</v>
      </c>
      <c r="R200" s="221">
        <f>Q200*H200</f>
        <v>0</v>
      </c>
      <c r="S200" s="221">
        <v>0</v>
      </c>
      <c r="T200" s="222">
        <f>S200*H200</f>
        <v>0</v>
      </c>
      <c r="U200" s="34"/>
      <c r="V200" s="34"/>
      <c r="W200" s="34"/>
      <c r="X200" s="34"/>
      <c r="Y200" s="34"/>
      <c r="Z200" s="34"/>
      <c r="AA200" s="34"/>
      <c r="AB200" s="34"/>
      <c r="AC200" s="34"/>
      <c r="AD200" s="34"/>
      <c r="AE200" s="34"/>
      <c r="AR200" s="223" t="s">
        <v>196</v>
      </c>
      <c r="AT200" s="223" t="s">
        <v>192</v>
      </c>
      <c r="AU200" s="223" t="s">
        <v>76</v>
      </c>
      <c r="AY200" s="13" t="s">
        <v>197</v>
      </c>
      <c r="BE200" s="224">
        <f>IF(N200="základní",J200,0)</f>
        <v>0</v>
      </c>
      <c r="BF200" s="224">
        <f>IF(N200="snížená",J200,0)</f>
        <v>0</v>
      </c>
      <c r="BG200" s="224">
        <f>IF(N200="zákl. přenesená",J200,0)</f>
        <v>0</v>
      </c>
      <c r="BH200" s="224">
        <f>IF(N200="sníž. přenesená",J200,0)</f>
        <v>0</v>
      </c>
      <c r="BI200" s="224">
        <f>IF(N200="nulová",J200,0)</f>
        <v>0</v>
      </c>
      <c r="BJ200" s="13" t="s">
        <v>83</v>
      </c>
      <c r="BK200" s="224">
        <f>ROUND(I200*H200,2)</f>
        <v>0</v>
      </c>
      <c r="BL200" s="13" t="s">
        <v>196</v>
      </c>
      <c r="BM200" s="223" t="s">
        <v>1012</v>
      </c>
    </row>
    <row r="201" s="2" customFormat="1">
      <c r="A201" s="34"/>
      <c r="B201" s="35"/>
      <c r="C201" s="36"/>
      <c r="D201" s="225" t="s">
        <v>199</v>
      </c>
      <c r="E201" s="36"/>
      <c r="F201" s="226" t="s">
        <v>363</v>
      </c>
      <c r="G201" s="36"/>
      <c r="H201" s="36"/>
      <c r="I201" s="150"/>
      <c r="J201" s="36"/>
      <c r="K201" s="36"/>
      <c r="L201" s="40"/>
      <c r="M201" s="227"/>
      <c r="N201" s="228"/>
      <c r="O201" s="87"/>
      <c r="P201" s="87"/>
      <c r="Q201" s="87"/>
      <c r="R201" s="87"/>
      <c r="S201" s="87"/>
      <c r="T201" s="88"/>
      <c r="U201" s="34"/>
      <c r="V201" s="34"/>
      <c r="W201" s="34"/>
      <c r="X201" s="34"/>
      <c r="Y201" s="34"/>
      <c r="Z201" s="34"/>
      <c r="AA201" s="34"/>
      <c r="AB201" s="34"/>
      <c r="AC201" s="34"/>
      <c r="AD201" s="34"/>
      <c r="AE201" s="34"/>
      <c r="AT201" s="13" t="s">
        <v>199</v>
      </c>
      <c r="AU201" s="13" t="s">
        <v>76</v>
      </c>
    </row>
    <row r="202" s="2" customFormat="1">
      <c r="A202" s="34"/>
      <c r="B202" s="35"/>
      <c r="C202" s="36"/>
      <c r="D202" s="225" t="s">
        <v>340</v>
      </c>
      <c r="E202" s="36"/>
      <c r="F202" s="229" t="s">
        <v>822</v>
      </c>
      <c r="G202" s="36"/>
      <c r="H202" s="36"/>
      <c r="I202" s="150"/>
      <c r="J202" s="36"/>
      <c r="K202" s="36"/>
      <c r="L202" s="40"/>
      <c r="M202" s="227"/>
      <c r="N202" s="228"/>
      <c r="O202" s="87"/>
      <c r="P202" s="87"/>
      <c r="Q202" s="87"/>
      <c r="R202" s="87"/>
      <c r="S202" s="87"/>
      <c r="T202" s="88"/>
      <c r="U202" s="34"/>
      <c r="V202" s="34"/>
      <c r="W202" s="34"/>
      <c r="X202" s="34"/>
      <c r="Y202" s="34"/>
      <c r="Z202" s="34"/>
      <c r="AA202" s="34"/>
      <c r="AB202" s="34"/>
      <c r="AC202" s="34"/>
      <c r="AD202" s="34"/>
      <c r="AE202" s="34"/>
      <c r="AT202" s="13" t="s">
        <v>340</v>
      </c>
      <c r="AU202" s="13" t="s">
        <v>76</v>
      </c>
    </row>
    <row r="203" s="2" customFormat="1" ht="16.5" customHeight="1">
      <c r="A203" s="34"/>
      <c r="B203" s="35"/>
      <c r="C203" s="211" t="s">
        <v>335</v>
      </c>
      <c r="D203" s="211" t="s">
        <v>192</v>
      </c>
      <c r="E203" s="212" t="s">
        <v>1013</v>
      </c>
      <c r="F203" s="213" t="s">
        <v>1014</v>
      </c>
      <c r="G203" s="214" t="s">
        <v>361</v>
      </c>
      <c r="H203" s="215">
        <v>26</v>
      </c>
      <c r="I203" s="216"/>
      <c r="J203" s="217">
        <f>ROUND(I203*H203,2)</f>
        <v>0</v>
      </c>
      <c r="K203" s="218"/>
      <c r="L203" s="40"/>
      <c r="M203" s="219" t="s">
        <v>1</v>
      </c>
      <c r="N203" s="220" t="s">
        <v>41</v>
      </c>
      <c r="O203" s="87"/>
      <c r="P203" s="221">
        <f>O203*H203</f>
        <v>0</v>
      </c>
      <c r="Q203" s="221">
        <v>0</v>
      </c>
      <c r="R203" s="221">
        <f>Q203*H203</f>
        <v>0</v>
      </c>
      <c r="S203" s="221">
        <v>0</v>
      </c>
      <c r="T203" s="222">
        <f>S203*H203</f>
        <v>0</v>
      </c>
      <c r="U203" s="34"/>
      <c r="V203" s="34"/>
      <c r="W203" s="34"/>
      <c r="X203" s="34"/>
      <c r="Y203" s="34"/>
      <c r="Z203" s="34"/>
      <c r="AA203" s="34"/>
      <c r="AB203" s="34"/>
      <c r="AC203" s="34"/>
      <c r="AD203" s="34"/>
      <c r="AE203" s="34"/>
      <c r="AR203" s="223" t="s">
        <v>196</v>
      </c>
      <c r="AT203" s="223" t="s">
        <v>192</v>
      </c>
      <c r="AU203" s="223" t="s">
        <v>76</v>
      </c>
      <c r="AY203" s="13" t="s">
        <v>197</v>
      </c>
      <c r="BE203" s="224">
        <f>IF(N203="základní",J203,0)</f>
        <v>0</v>
      </c>
      <c r="BF203" s="224">
        <f>IF(N203="snížená",J203,0)</f>
        <v>0</v>
      </c>
      <c r="BG203" s="224">
        <f>IF(N203="zákl. přenesená",J203,0)</f>
        <v>0</v>
      </c>
      <c r="BH203" s="224">
        <f>IF(N203="sníž. přenesená",J203,0)</f>
        <v>0</v>
      </c>
      <c r="BI203" s="224">
        <f>IF(N203="nulová",J203,0)</f>
        <v>0</v>
      </c>
      <c r="BJ203" s="13" t="s">
        <v>83</v>
      </c>
      <c r="BK203" s="224">
        <f>ROUND(I203*H203,2)</f>
        <v>0</v>
      </c>
      <c r="BL203" s="13" t="s">
        <v>196</v>
      </c>
      <c r="BM203" s="223" t="s">
        <v>1015</v>
      </c>
    </row>
    <row r="204" s="2" customFormat="1">
      <c r="A204" s="34"/>
      <c r="B204" s="35"/>
      <c r="C204" s="36"/>
      <c r="D204" s="225" t="s">
        <v>199</v>
      </c>
      <c r="E204" s="36"/>
      <c r="F204" s="226" t="s">
        <v>1016</v>
      </c>
      <c r="G204" s="36"/>
      <c r="H204" s="36"/>
      <c r="I204" s="150"/>
      <c r="J204" s="36"/>
      <c r="K204" s="36"/>
      <c r="L204" s="40"/>
      <c r="M204" s="227"/>
      <c r="N204" s="228"/>
      <c r="O204" s="87"/>
      <c r="P204" s="87"/>
      <c r="Q204" s="87"/>
      <c r="R204" s="87"/>
      <c r="S204" s="87"/>
      <c r="T204" s="88"/>
      <c r="U204" s="34"/>
      <c r="V204" s="34"/>
      <c r="W204" s="34"/>
      <c r="X204" s="34"/>
      <c r="Y204" s="34"/>
      <c r="Z204" s="34"/>
      <c r="AA204" s="34"/>
      <c r="AB204" s="34"/>
      <c r="AC204" s="34"/>
      <c r="AD204" s="34"/>
      <c r="AE204" s="34"/>
      <c r="AT204" s="13" t="s">
        <v>199</v>
      </c>
      <c r="AU204" s="13" t="s">
        <v>76</v>
      </c>
    </row>
    <row r="205" s="2" customFormat="1">
      <c r="A205" s="34"/>
      <c r="B205" s="35"/>
      <c r="C205" s="36"/>
      <c r="D205" s="225" t="s">
        <v>340</v>
      </c>
      <c r="E205" s="36"/>
      <c r="F205" s="229" t="s">
        <v>1017</v>
      </c>
      <c r="G205" s="36"/>
      <c r="H205" s="36"/>
      <c r="I205" s="150"/>
      <c r="J205" s="36"/>
      <c r="K205" s="36"/>
      <c r="L205" s="40"/>
      <c r="M205" s="227"/>
      <c r="N205" s="228"/>
      <c r="O205" s="87"/>
      <c r="P205" s="87"/>
      <c r="Q205" s="87"/>
      <c r="R205" s="87"/>
      <c r="S205" s="87"/>
      <c r="T205" s="88"/>
      <c r="U205" s="34"/>
      <c r="V205" s="34"/>
      <c r="W205" s="34"/>
      <c r="X205" s="34"/>
      <c r="Y205" s="34"/>
      <c r="Z205" s="34"/>
      <c r="AA205" s="34"/>
      <c r="AB205" s="34"/>
      <c r="AC205" s="34"/>
      <c r="AD205" s="34"/>
      <c r="AE205" s="34"/>
      <c r="AT205" s="13" t="s">
        <v>340</v>
      </c>
      <c r="AU205" s="13" t="s">
        <v>76</v>
      </c>
    </row>
    <row r="206" s="2" customFormat="1" ht="16.5" customHeight="1">
      <c r="A206" s="34"/>
      <c r="B206" s="35"/>
      <c r="C206" s="211" t="s">
        <v>342</v>
      </c>
      <c r="D206" s="211" t="s">
        <v>192</v>
      </c>
      <c r="E206" s="212" t="s">
        <v>1018</v>
      </c>
      <c r="F206" s="213" t="s">
        <v>1019</v>
      </c>
      <c r="G206" s="214" t="s">
        <v>361</v>
      </c>
      <c r="H206" s="215">
        <v>6</v>
      </c>
      <c r="I206" s="216"/>
      <c r="J206" s="217">
        <f>ROUND(I206*H206,2)</f>
        <v>0</v>
      </c>
      <c r="K206" s="218"/>
      <c r="L206" s="40"/>
      <c r="M206" s="219" t="s">
        <v>1</v>
      </c>
      <c r="N206" s="220" t="s">
        <v>41</v>
      </c>
      <c r="O206" s="87"/>
      <c r="P206" s="221">
        <f>O206*H206</f>
        <v>0</v>
      </c>
      <c r="Q206" s="221">
        <v>0</v>
      </c>
      <c r="R206" s="221">
        <f>Q206*H206</f>
        <v>0</v>
      </c>
      <c r="S206" s="221">
        <v>0</v>
      </c>
      <c r="T206" s="222">
        <f>S206*H206</f>
        <v>0</v>
      </c>
      <c r="U206" s="34"/>
      <c r="V206" s="34"/>
      <c r="W206" s="34"/>
      <c r="X206" s="34"/>
      <c r="Y206" s="34"/>
      <c r="Z206" s="34"/>
      <c r="AA206" s="34"/>
      <c r="AB206" s="34"/>
      <c r="AC206" s="34"/>
      <c r="AD206" s="34"/>
      <c r="AE206" s="34"/>
      <c r="AR206" s="223" t="s">
        <v>196</v>
      </c>
      <c r="AT206" s="223" t="s">
        <v>192</v>
      </c>
      <c r="AU206" s="223" t="s">
        <v>76</v>
      </c>
      <c r="AY206" s="13" t="s">
        <v>197</v>
      </c>
      <c r="BE206" s="224">
        <f>IF(N206="základní",J206,0)</f>
        <v>0</v>
      </c>
      <c r="BF206" s="224">
        <f>IF(N206="snížená",J206,0)</f>
        <v>0</v>
      </c>
      <c r="BG206" s="224">
        <f>IF(N206="zákl. přenesená",J206,0)</f>
        <v>0</v>
      </c>
      <c r="BH206" s="224">
        <f>IF(N206="sníž. přenesená",J206,0)</f>
        <v>0</v>
      </c>
      <c r="BI206" s="224">
        <f>IF(N206="nulová",J206,0)</f>
        <v>0</v>
      </c>
      <c r="BJ206" s="13" t="s">
        <v>83</v>
      </c>
      <c r="BK206" s="224">
        <f>ROUND(I206*H206,2)</f>
        <v>0</v>
      </c>
      <c r="BL206" s="13" t="s">
        <v>196</v>
      </c>
      <c r="BM206" s="223" t="s">
        <v>1020</v>
      </c>
    </row>
    <row r="207" s="2" customFormat="1">
      <c r="A207" s="34"/>
      <c r="B207" s="35"/>
      <c r="C207" s="36"/>
      <c r="D207" s="225" t="s">
        <v>199</v>
      </c>
      <c r="E207" s="36"/>
      <c r="F207" s="226" t="s">
        <v>1021</v>
      </c>
      <c r="G207" s="36"/>
      <c r="H207" s="36"/>
      <c r="I207" s="150"/>
      <c r="J207" s="36"/>
      <c r="K207" s="36"/>
      <c r="L207" s="40"/>
      <c r="M207" s="227"/>
      <c r="N207" s="228"/>
      <c r="O207" s="87"/>
      <c r="P207" s="87"/>
      <c r="Q207" s="87"/>
      <c r="R207" s="87"/>
      <c r="S207" s="87"/>
      <c r="T207" s="88"/>
      <c r="U207" s="34"/>
      <c r="V207" s="34"/>
      <c r="W207" s="34"/>
      <c r="X207" s="34"/>
      <c r="Y207" s="34"/>
      <c r="Z207" s="34"/>
      <c r="AA207" s="34"/>
      <c r="AB207" s="34"/>
      <c r="AC207" s="34"/>
      <c r="AD207" s="34"/>
      <c r="AE207" s="34"/>
      <c r="AT207" s="13" t="s">
        <v>199</v>
      </c>
      <c r="AU207" s="13" t="s">
        <v>76</v>
      </c>
    </row>
    <row r="208" s="2" customFormat="1">
      <c r="A208" s="34"/>
      <c r="B208" s="35"/>
      <c r="C208" s="36"/>
      <c r="D208" s="225" t="s">
        <v>340</v>
      </c>
      <c r="E208" s="36"/>
      <c r="F208" s="229" t="s">
        <v>1022</v>
      </c>
      <c r="G208" s="36"/>
      <c r="H208" s="36"/>
      <c r="I208" s="150"/>
      <c r="J208" s="36"/>
      <c r="K208" s="36"/>
      <c r="L208" s="40"/>
      <c r="M208" s="227"/>
      <c r="N208" s="228"/>
      <c r="O208" s="87"/>
      <c r="P208" s="87"/>
      <c r="Q208" s="87"/>
      <c r="R208" s="87"/>
      <c r="S208" s="87"/>
      <c r="T208" s="88"/>
      <c r="U208" s="34"/>
      <c r="V208" s="34"/>
      <c r="W208" s="34"/>
      <c r="X208" s="34"/>
      <c r="Y208" s="34"/>
      <c r="Z208" s="34"/>
      <c r="AA208" s="34"/>
      <c r="AB208" s="34"/>
      <c r="AC208" s="34"/>
      <c r="AD208" s="34"/>
      <c r="AE208" s="34"/>
      <c r="AT208" s="13" t="s">
        <v>340</v>
      </c>
      <c r="AU208" s="13" t="s">
        <v>76</v>
      </c>
    </row>
    <row r="209" s="2" customFormat="1" ht="16.5" customHeight="1">
      <c r="A209" s="34"/>
      <c r="B209" s="35"/>
      <c r="C209" s="211" t="s">
        <v>348</v>
      </c>
      <c r="D209" s="211" t="s">
        <v>192</v>
      </c>
      <c r="E209" s="212" t="s">
        <v>381</v>
      </c>
      <c r="F209" s="213" t="s">
        <v>382</v>
      </c>
      <c r="G209" s="214" t="s">
        <v>195</v>
      </c>
      <c r="H209" s="215">
        <v>1234</v>
      </c>
      <c r="I209" s="216"/>
      <c r="J209" s="217">
        <f>ROUND(I209*H209,2)</f>
        <v>0</v>
      </c>
      <c r="K209" s="218"/>
      <c r="L209" s="40"/>
      <c r="M209" s="219" t="s">
        <v>1</v>
      </c>
      <c r="N209" s="220" t="s">
        <v>41</v>
      </c>
      <c r="O209" s="87"/>
      <c r="P209" s="221">
        <f>O209*H209</f>
        <v>0</v>
      </c>
      <c r="Q209" s="221">
        <v>0</v>
      </c>
      <c r="R209" s="221">
        <f>Q209*H209</f>
        <v>0</v>
      </c>
      <c r="S209" s="221">
        <v>0</v>
      </c>
      <c r="T209" s="222">
        <f>S209*H209</f>
        <v>0</v>
      </c>
      <c r="U209" s="34"/>
      <c r="V209" s="34"/>
      <c r="W209" s="34"/>
      <c r="X209" s="34"/>
      <c r="Y209" s="34"/>
      <c r="Z209" s="34"/>
      <c r="AA209" s="34"/>
      <c r="AB209" s="34"/>
      <c r="AC209" s="34"/>
      <c r="AD209" s="34"/>
      <c r="AE209" s="34"/>
      <c r="AR209" s="223" t="s">
        <v>196</v>
      </c>
      <c r="AT209" s="223" t="s">
        <v>192</v>
      </c>
      <c r="AU209" s="223" t="s">
        <v>76</v>
      </c>
      <c r="AY209" s="13" t="s">
        <v>197</v>
      </c>
      <c r="BE209" s="224">
        <f>IF(N209="základní",J209,0)</f>
        <v>0</v>
      </c>
      <c r="BF209" s="224">
        <f>IF(N209="snížená",J209,0)</f>
        <v>0</v>
      </c>
      <c r="BG209" s="224">
        <f>IF(N209="zákl. přenesená",J209,0)</f>
        <v>0</v>
      </c>
      <c r="BH209" s="224">
        <f>IF(N209="sníž. přenesená",J209,0)</f>
        <v>0</v>
      </c>
      <c r="BI209" s="224">
        <f>IF(N209="nulová",J209,0)</f>
        <v>0</v>
      </c>
      <c r="BJ209" s="13" t="s">
        <v>83</v>
      </c>
      <c r="BK209" s="224">
        <f>ROUND(I209*H209,2)</f>
        <v>0</v>
      </c>
      <c r="BL209" s="13" t="s">
        <v>196</v>
      </c>
      <c r="BM209" s="223" t="s">
        <v>1023</v>
      </c>
    </row>
    <row r="210" s="2" customFormat="1">
      <c r="A210" s="34"/>
      <c r="B210" s="35"/>
      <c r="C210" s="36"/>
      <c r="D210" s="225" t="s">
        <v>199</v>
      </c>
      <c r="E210" s="36"/>
      <c r="F210" s="226" t="s">
        <v>384</v>
      </c>
      <c r="G210" s="36"/>
      <c r="H210" s="36"/>
      <c r="I210" s="150"/>
      <c r="J210" s="36"/>
      <c r="K210" s="36"/>
      <c r="L210" s="40"/>
      <c r="M210" s="227"/>
      <c r="N210" s="228"/>
      <c r="O210" s="87"/>
      <c r="P210" s="87"/>
      <c r="Q210" s="87"/>
      <c r="R210" s="87"/>
      <c r="S210" s="87"/>
      <c r="T210" s="88"/>
      <c r="U210" s="34"/>
      <c r="V210" s="34"/>
      <c r="W210" s="34"/>
      <c r="X210" s="34"/>
      <c r="Y210" s="34"/>
      <c r="Z210" s="34"/>
      <c r="AA210" s="34"/>
      <c r="AB210" s="34"/>
      <c r="AC210" s="34"/>
      <c r="AD210" s="34"/>
      <c r="AE210" s="34"/>
      <c r="AT210" s="13" t="s">
        <v>199</v>
      </c>
      <c r="AU210" s="13" t="s">
        <v>76</v>
      </c>
    </row>
    <row r="211" s="2" customFormat="1">
      <c r="A211" s="34"/>
      <c r="B211" s="35"/>
      <c r="C211" s="36"/>
      <c r="D211" s="225" t="s">
        <v>340</v>
      </c>
      <c r="E211" s="36"/>
      <c r="F211" s="229" t="s">
        <v>385</v>
      </c>
      <c r="G211" s="36"/>
      <c r="H211" s="36"/>
      <c r="I211" s="150"/>
      <c r="J211" s="36"/>
      <c r="K211" s="36"/>
      <c r="L211" s="40"/>
      <c r="M211" s="227"/>
      <c r="N211" s="228"/>
      <c r="O211" s="87"/>
      <c r="P211" s="87"/>
      <c r="Q211" s="87"/>
      <c r="R211" s="87"/>
      <c r="S211" s="87"/>
      <c r="T211" s="88"/>
      <c r="U211" s="34"/>
      <c r="V211" s="34"/>
      <c r="W211" s="34"/>
      <c r="X211" s="34"/>
      <c r="Y211" s="34"/>
      <c r="Z211" s="34"/>
      <c r="AA211" s="34"/>
      <c r="AB211" s="34"/>
      <c r="AC211" s="34"/>
      <c r="AD211" s="34"/>
      <c r="AE211" s="34"/>
      <c r="AT211" s="13" t="s">
        <v>340</v>
      </c>
      <c r="AU211" s="13" t="s">
        <v>76</v>
      </c>
    </row>
    <row r="212" s="10" customFormat="1">
      <c r="A212" s="10"/>
      <c r="B212" s="230"/>
      <c r="C212" s="231"/>
      <c r="D212" s="225" t="s">
        <v>203</v>
      </c>
      <c r="E212" s="232" t="s">
        <v>1</v>
      </c>
      <c r="F212" s="233" t="s">
        <v>1024</v>
      </c>
      <c r="G212" s="231"/>
      <c r="H212" s="234">
        <v>1234</v>
      </c>
      <c r="I212" s="235"/>
      <c r="J212" s="231"/>
      <c r="K212" s="231"/>
      <c r="L212" s="236"/>
      <c r="M212" s="237"/>
      <c r="N212" s="238"/>
      <c r="O212" s="238"/>
      <c r="P212" s="238"/>
      <c r="Q212" s="238"/>
      <c r="R212" s="238"/>
      <c r="S212" s="238"/>
      <c r="T212" s="239"/>
      <c r="U212" s="10"/>
      <c r="V212" s="10"/>
      <c r="W212" s="10"/>
      <c r="X212" s="10"/>
      <c r="Y212" s="10"/>
      <c r="Z212" s="10"/>
      <c r="AA212" s="10"/>
      <c r="AB212" s="10"/>
      <c r="AC212" s="10"/>
      <c r="AD212" s="10"/>
      <c r="AE212" s="10"/>
      <c r="AT212" s="240" t="s">
        <v>203</v>
      </c>
      <c r="AU212" s="240" t="s">
        <v>76</v>
      </c>
      <c r="AV212" s="10" t="s">
        <v>85</v>
      </c>
      <c r="AW212" s="10" t="s">
        <v>32</v>
      </c>
      <c r="AX212" s="10" t="s">
        <v>83</v>
      </c>
      <c r="AY212" s="240" t="s">
        <v>197</v>
      </c>
    </row>
    <row r="213" s="2" customFormat="1" ht="16.5" customHeight="1">
      <c r="A213" s="34"/>
      <c r="B213" s="35"/>
      <c r="C213" s="211" t="s">
        <v>353</v>
      </c>
      <c r="D213" s="211" t="s">
        <v>192</v>
      </c>
      <c r="E213" s="212" t="s">
        <v>387</v>
      </c>
      <c r="F213" s="213" t="s">
        <v>388</v>
      </c>
      <c r="G213" s="214" t="s">
        <v>195</v>
      </c>
      <c r="H213" s="215">
        <v>1234</v>
      </c>
      <c r="I213" s="216"/>
      <c r="J213" s="217">
        <f>ROUND(I213*H213,2)</f>
        <v>0</v>
      </c>
      <c r="K213" s="218"/>
      <c r="L213" s="40"/>
      <c r="M213" s="219" t="s">
        <v>1</v>
      </c>
      <c r="N213" s="220" t="s">
        <v>41</v>
      </c>
      <c r="O213" s="87"/>
      <c r="P213" s="221">
        <f>O213*H213</f>
        <v>0</v>
      </c>
      <c r="Q213" s="221">
        <v>0</v>
      </c>
      <c r="R213" s="221">
        <f>Q213*H213</f>
        <v>0</v>
      </c>
      <c r="S213" s="221">
        <v>0</v>
      </c>
      <c r="T213" s="222">
        <f>S213*H213</f>
        <v>0</v>
      </c>
      <c r="U213" s="34"/>
      <c r="V213" s="34"/>
      <c r="W213" s="34"/>
      <c r="X213" s="34"/>
      <c r="Y213" s="34"/>
      <c r="Z213" s="34"/>
      <c r="AA213" s="34"/>
      <c r="AB213" s="34"/>
      <c r="AC213" s="34"/>
      <c r="AD213" s="34"/>
      <c r="AE213" s="34"/>
      <c r="AR213" s="223" t="s">
        <v>196</v>
      </c>
      <c r="AT213" s="223" t="s">
        <v>192</v>
      </c>
      <c r="AU213" s="223" t="s">
        <v>76</v>
      </c>
      <c r="AY213" s="13" t="s">
        <v>197</v>
      </c>
      <c r="BE213" s="224">
        <f>IF(N213="základní",J213,0)</f>
        <v>0</v>
      </c>
      <c r="BF213" s="224">
        <f>IF(N213="snížená",J213,0)</f>
        <v>0</v>
      </c>
      <c r="BG213" s="224">
        <f>IF(N213="zákl. přenesená",J213,0)</f>
        <v>0</v>
      </c>
      <c r="BH213" s="224">
        <f>IF(N213="sníž. přenesená",J213,0)</f>
        <v>0</v>
      </c>
      <c r="BI213" s="224">
        <f>IF(N213="nulová",J213,0)</f>
        <v>0</v>
      </c>
      <c r="BJ213" s="13" t="s">
        <v>83</v>
      </c>
      <c r="BK213" s="224">
        <f>ROUND(I213*H213,2)</f>
        <v>0</v>
      </c>
      <c r="BL213" s="13" t="s">
        <v>196</v>
      </c>
      <c r="BM213" s="223" t="s">
        <v>1025</v>
      </c>
    </row>
    <row r="214" s="2" customFormat="1">
      <c r="A214" s="34"/>
      <c r="B214" s="35"/>
      <c r="C214" s="36"/>
      <c r="D214" s="225" t="s">
        <v>199</v>
      </c>
      <c r="E214" s="36"/>
      <c r="F214" s="226" t="s">
        <v>390</v>
      </c>
      <c r="G214" s="36"/>
      <c r="H214" s="36"/>
      <c r="I214" s="150"/>
      <c r="J214" s="36"/>
      <c r="K214" s="36"/>
      <c r="L214" s="40"/>
      <c r="M214" s="227"/>
      <c r="N214" s="228"/>
      <c r="O214" s="87"/>
      <c r="P214" s="87"/>
      <c r="Q214" s="87"/>
      <c r="R214" s="87"/>
      <c r="S214" s="87"/>
      <c r="T214" s="88"/>
      <c r="U214" s="34"/>
      <c r="V214" s="34"/>
      <c r="W214" s="34"/>
      <c r="X214" s="34"/>
      <c r="Y214" s="34"/>
      <c r="Z214" s="34"/>
      <c r="AA214" s="34"/>
      <c r="AB214" s="34"/>
      <c r="AC214" s="34"/>
      <c r="AD214" s="34"/>
      <c r="AE214" s="34"/>
      <c r="AT214" s="13" t="s">
        <v>199</v>
      </c>
      <c r="AU214" s="13" t="s">
        <v>76</v>
      </c>
    </row>
    <row r="215" s="2" customFormat="1">
      <c r="A215" s="34"/>
      <c r="B215" s="35"/>
      <c r="C215" s="36"/>
      <c r="D215" s="225" t="s">
        <v>340</v>
      </c>
      <c r="E215" s="36"/>
      <c r="F215" s="229" t="s">
        <v>385</v>
      </c>
      <c r="G215" s="36"/>
      <c r="H215" s="36"/>
      <c r="I215" s="150"/>
      <c r="J215" s="36"/>
      <c r="K215" s="36"/>
      <c r="L215" s="40"/>
      <c r="M215" s="227"/>
      <c r="N215" s="228"/>
      <c r="O215" s="87"/>
      <c r="P215" s="87"/>
      <c r="Q215" s="87"/>
      <c r="R215" s="87"/>
      <c r="S215" s="87"/>
      <c r="T215" s="88"/>
      <c r="U215" s="34"/>
      <c r="V215" s="34"/>
      <c r="W215" s="34"/>
      <c r="X215" s="34"/>
      <c r="Y215" s="34"/>
      <c r="Z215" s="34"/>
      <c r="AA215" s="34"/>
      <c r="AB215" s="34"/>
      <c r="AC215" s="34"/>
      <c r="AD215" s="34"/>
      <c r="AE215" s="34"/>
      <c r="AT215" s="13" t="s">
        <v>340</v>
      </c>
      <c r="AU215" s="13" t="s">
        <v>76</v>
      </c>
    </row>
    <row r="216" s="10" customFormat="1">
      <c r="A216" s="10"/>
      <c r="B216" s="230"/>
      <c r="C216" s="231"/>
      <c r="D216" s="225" t="s">
        <v>203</v>
      </c>
      <c r="E216" s="232" t="s">
        <v>1</v>
      </c>
      <c r="F216" s="233" t="s">
        <v>1026</v>
      </c>
      <c r="G216" s="231"/>
      <c r="H216" s="234">
        <v>1234</v>
      </c>
      <c r="I216" s="235"/>
      <c r="J216" s="231"/>
      <c r="K216" s="231"/>
      <c r="L216" s="236"/>
      <c r="M216" s="237"/>
      <c r="N216" s="238"/>
      <c r="O216" s="238"/>
      <c r="P216" s="238"/>
      <c r="Q216" s="238"/>
      <c r="R216" s="238"/>
      <c r="S216" s="238"/>
      <c r="T216" s="239"/>
      <c r="U216" s="10"/>
      <c r="V216" s="10"/>
      <c r="W216" s="10"/>
      <c r="X216" s="10"/>
      <c r="Y216" s="10"/>
      <c r="Z216" s="10"/>
      <c r="AA216" s="10"/>
      <c r="AB216" s="10"/>
      <c r="AC216" s="10"/>
      <c r="AD216" s="10"/>
      <c r="AE216" s="10"/>
      <c r="AT216" s="240" t="s">
        <v>203</v>
      </c>
      <c r="AU216" s="240" t="s">
        <v>76</v>
      </c>
      <c r="AV216" s="10" t="s">
        <v>85</v>
      </c>
      <c r="AW216" s="10" t="s">
        <v>32</v>
      </c>
      <c r="AX216" s="10" t="s">
        <v>83</v>
      </c>
      <c r="AY216" s="240" t="s">
        <v>197</v>
      </c>
    </row>
    <row r="217" s="2" customFormat="1" ht="16.5" customHeight="1">
      <c r="A217" s="34"/>
      <c r="B217" s="35"/>
      <c r="C217" s="252" t="s">
        <v>358</v>
      </c>
      <c r="D217" s="252" t="s">
        <v>237</v>
      </c>
      <c r="E217" s="253" t="s">
        <v>244</v>
      </c>
      <c r="F217" s="254" t="s">
        <v>245</v>
      </c>
      <c r="G217" s="255" t="s">
        <v>209</v>
      </c>
      <c r="H217" s="256">
        <v>1812</v>
      </c>
      <c r="I217" s="257"/>
      <c r="J217" s="258">
        <f>ROUND(I217*H217,2)</f>
        <v>0</v>
      </c>
      <c r="K217" s="259"/>
      <c r="L217" s="260"/>
      <c r="M217" s="261" t="s">
        <v>1</v>
      </c>
      <c r="N217" s="262" t="s">
        <v>41</v>
      </c>
      <c r="O217" s="87"/>
      <c r="P217" s="221">
        <f>O217*H217</f>
        <v>0</v>
      </c>
      <c r="Q217" s="221">
        <v>0.00018000000000000001</v>
      </c>
      <c r="R217" s="221">
        <f>Q217*H217</f>
        <v>0.32616000000000001</v>
      </c>
      <c r="S217" s="221">
        <v>0</v>
      </c>
      <c r="T217" s="222">
        <f>S217*H217</f>
        <v>0</v>
      </c>
      <c r="U217" s="34"/>
      <c r="V217" s="34"/>
      <c r="W217" s="34"/>
      <c r="X217" s="34"/>
      <c r="Y217" s="34"/>
      <c r="Z217" s="34"/>
      <c r="AA217" s="34"/>
      <c r="AB217" s="34"/>
      <c r="AC217" s="34"/>
      <c r="AD217" s="34"/>
      <c r="AE217" s="34"/>
      <c r="AR217" s="223" t="s">
        <v>243</v>
      </c>
      <c r="AT217" s="223" t="s">
        <v>237</v>
      </c>
      <c r="AU217" s="223" t="s">
        <v>76</v>
      </c>
      <c r="AY217" s="13" t="s">
        <v>197</v>
      </c>
      <c r="BE217" s="224">
        <f>IF(N217="základní",J217,0)</f>
        <v>0</v>
      </c>
      <c r="BF217" s="224">
        <f>IF(N217="snížená",J217,0)</f>
        <v>0</v>
      </c>
      <c r="BG217" s="224">
        <f>IF(N217="zákl. přenesená",J217,0)</f>
        <v>0</v>
      </c>
      <c r="BH217" s="224">
        <f>IF(N217="sníž. přenesená",J217,0)</f>
        <v>0</v>
      </c>
      <c r="BI217" s="224">
        <f>IF(N217="nulová",J217,0)</f>
        <v>0</v>
      </c>
      <c r="BJ217" s="13" t="s">
        <v>83</v>
      </c>
      <c r="BK217" s="224">
        <f>ROUND(I217*H217,2)</f>
        <v>0</v>
      </c>
      <c r="BL217" s="13" t="s">
        <v>196</v>
      </c>
      <c r="BM217" s="223" t="s">
        <v>1027</v>
      </c>
    </row>
    <row r="218" s="2" customFormat="1">
      <c r="A218" s="34"/>
      <c r="B218" s="35"/>
      <c r="C218" s="36"/>
      <c r="D218" s="225" t="s">
        <v>199</v>
      </c>
      <c r="E218" s="36"/>
      <c r="F218" s="226" t="s">
        <v>245</v>
      </c>
      <c r="G218" s="36"/>
      <c r="H218" s="36"/>
      <c r="I218" s="150"/>
      <c r="J218" s="36"/>
      <c r="K218" s="36"/>
      <c r="L218" s="40"/>
      <c r="M218" s="227"/>
      <c r="N218" s="228"/>
      <c r="O218" s="87"/>
      <c r="P218" s="87"/>
      <c r="Q218" s="87"/>
      <c r="R218" s="87"/>
      <c r="S218" s="87"/>
      <c r="T218" s="88"/>
      <c r="U218" s="34"/>
      <c r="V218" s="34"/>
      <c r="W218" s="34"/>
      <c r="X218" s="34"/>
      <c r="Y218" s="34"/>
      <c r="Z218" s="34"/>
      <c r="AA218" s="34"/>
      <c r="AB218" s="34"/>
      <c r="AC218" s="34"/>
      <c r="AD218" s="34"/>
      <c r="AE218" s="34"/>
      <c r="AT218" s="13" t="s">
        <v>199</v>
      </c>
      <c r="AU218" s="13" t="s">
        <v>76</v>
      </c>
    </row>
    <row r="219" s="10" customFormat="1">
      <c r="A219" s="10"/>
      <c r="B219" s="230"/>
      <c r="C219" s="231"/>
      <c r="D219" s="225" t="s">
        <v>203</v>
      </c>
      <c r="E219" s="232" t="s">
        <v>1</v>
      </c>
      <c r="F219" s="233" t="s">
        <v>1028</v>
      </c>
      <c r="G219" s="231"/>
      <c r="H219" s="234">
        <v>1812</v>
      </c>
      <c r="I219" s="235"/>
      <c r="J219" s="231"/>
      <c r="K219" s="231"/>
      <c r="L219" s="236"/>
      <c r="M219" s="237"/>
      <c r="N219" s="238"/>
      <c r="O219" s="238"/>
      <c r="P219" s="238"/>
      <c r="Q219" s="238"/>
      <c r="R219" s="238"/>
      <c r="S219" s="238"/>
      <c r="T219" s="239"/>
      <c r="U219" s="10"/>
      <c r="V219" s="10"/>
      <c r="W219" s="10"/>
      <c r="X219" s="10"/>
      <c r="Y219" s="10"/>
      <c r="Z219" s="10"/>
      <c r="AA219" s="10"/>
      <c r="AB219" s="10"/>
      <c r="AC219" s="10"/>
      <c r="AD219" s="10"/>
      <c r="AE219" s="10"/>
      <c r="AT219" s="240" t="s">
        <v>203</v>
      </c>
      <c r="AU219" s="240" t="s">
        <v>76</v>
      </c>
      <c r="AV219" s="10" t="s">
        <v>85</v>
      </c>
      <c r="AW219" s="10" t="s">
        <v>32</v>
      </c>
      <c r="AX219" s="10" t="s">
        <v>83</v>
      </c>
      <c r="AY219" s="240" t="s">
        <v>197</v>
      </c>
    </row>
    <row r="220" s="2" customFormat="1" ht="16.5" customHeight="1">
      <c r="A220" s="34"/>
      <c r="B220" s="35"/>
      <c r="C220" s="252" t="s">
        <v>364</v>
      </c>
      <c r="D220" s="252" t="s">
        <v>237</v>
      </c>
      <c r="E220" s="253" t="s">
        <v>1029</v>
      </c>
      <c r="F220" s="254" t="s">
        <v>1030</v>
      </c>
      <c r="G220" s="255" t="s">
        <v>209</v>
      </c>
      <c r="H220" s="256">
        <v>56</v>
      </c>
      <c r="I220" s="257"/>
      <c r="J220" s="258">
        <f>ROUND(I220*H220,2)</f>
        <v>0</v>
      </c>
      <c r="K220" s="259"/>
      <c r="L220" s="260"/>
      <c r="M220" s="261" t="s">
        <v>1</v>
      </c>
      <c r="N220" s="262" t="s">
        <v>41</v>
      </c>
      <c r="O220" s="87"/>
      <c r="P220" s="221">
        <f>O220*H220</f>
        <v>0</v>
      </c>
      <c r="Q220" s="221">
        <v>0.00014999999999999999</v>
      </c>
      <c r="R220" s="221">
        <f>Q220*H220</f>
        <v>0.0083999999999999995</v>
      </c>
      <c r="S220" s="221">
        <v>0</v>
      </c>
      <c r="T220" s="222">
        <f>S220*H220</f>
        <v>0</v>
      </c>
      <c r="U220" s="34"/>
      <c r="V220" s="34"/>
      <c r="W220" s="34"/>
      <c r="X220" s="34"/>
      <c r="Y220" s="34"/>
      <c r="Z220" s="34"/>
      <c r="AA220" s="34"/>
      <c r="AB220" s="34"/>
      <c r="AC220" s="34"/>
      <c r="AD220" s="34"/>
      <c r="AE220" s="34"/>
      <c r="AR220" s="223" t="s">
        <v>243</v>
      </c>
      <c r="AT220" s="223" t="s">
        <v>237</v>
      </c>
      <c r="AU220" s="223" t="s">
        <v>76</v>
      </c>
      <c r="AY220" s="13" t="s">
        <v>197</v>
      </c>
      <c r="BE220" s="224">
        <f>IF(N220="základní",J220,0)</f>
        <v>0</v>
      </c>
      <c r="BF220" s="224">
        <f>IF(N220="snížená",J220,0)</f>
        <v>0</v>
      </c>
      <c r="BG220" s="224">
        <f>IF(N220="zákl. přenesená",J220,0)</f>
        <v>0</v>
      </c>
      <c r="BH220" s="224">
        <f>IF(N220="sníž. přenesená",J220,0)</f>
        <v>0</v>
      </c>
      <c r="BI220" s="224">
        <f>IF(N220="nulová",J220,0)</f>
        <v>0</v>
      </c>
      <c r="BJ220" s="13" t="s">
        <v>83</v>
      </c>
      <c r="BK220" s="224">
        <f>ROUND(I220*H220,2)</f>
        <v>0</v>
      </c>
      <c r="BL220" s="13" t="s">
        <v>196</v>
      </c>
      <c r="BM220" s="223" t="s">
        <v>1031</v>
      </c>
    </row>
    <row r="221" s="2" customFormat="1">
      <c r="A221" s="34"/>
      <c r="B221" s="35"/>
      <c r="C221" s="36"/>
      <c r="D221" s="225" t="s">
        <v>199</v>
      </c>
      <c r="E221" s="36"/>
      <c r="F221" s="226" t="s">
        <v>1030</v>
      </c>
      <c r="G221" s="36"/>
      <c r="H221" s="36"/>
      <c r="I221" s="150"/>
      <c r="J221" s="36"/>
      <c r="K221" s="36"/>
      <c r="L221" s="40"/>
      <c r="M221" s="227"/>
      <c r="N221" s="228"/>
      <c r="O221" s="87"/>
      <c r="P221" s="87"/>
      <c r="Q221" s="87"/>
      <c r="R221" s="87"/>
      <c r="S221" s="87"/>
      <c r="T221" s="88"/>
      <c r="U221" s="34"/>
      <c r="V221" s="34"/>
      <c r="W221" s="34"/>
      <c r="X221" s="34"/>
      <c r="Y221" s="34"/>
      <c r="Z221" s="34"/>
      <c r="AA221" s="34"/>
      <c r="AB221" s="34"/>
      <c r="AC221" s="34"/>
      <c r="AD221" s="34"/>
      <c r="AE221" s="34"/>
      <c r="AT221" s="13" t="s">
        <v>199</v>
      </c>
      <c r="AU221" s="13" t="s">
        <v>76</v>
      </c>
    </row>
    <row r="222" s="10" customFormat="1">
      <c r="A222" s="10"/>
      <c r="B222" s="230"/>
      <c r="C222" s="231"/>
      <c r="D222" s="225" t="s">
        <v>203</v>
      </c>
      <c r="E222" s="232" t="s">
        <v>1</v>
      </c>
      <c r="F222" s="233" t="s">
        <v>1032</v>
      </c>
      <c r="G222" s="231"/>
      <c r="H222" s="234">
        <v>56</v>
      </c>
      <c r="I222" s="235"/>
      <c r="J222" s="231"/>
      <c r="K222" s="231"/>
      <c r="L222" s="236"/>
      <c r="M222" s="237"/>
      <c r="N222" s="238"/>
      <c r="O222" s="238"/>
      <c r="P222" s="238"/>
      <c r="Q222" s="238"/>
      <c r="R222" s="238"/>
      <c r="S222" s="238"/>
      <c r="T222" s="239"/>
      <c r="U222" s="10"/>
      <c r="V222" s="10"/>
      <c r="W222" s="10"/>
      <c r="X222" s="10"/>
      <c r="Y222" s="10"/>
      <c r="Z222" s="10"/>
      <c r="AA222" s="10"/>
      <c r="AB222" s="10"/>
      <c r="AC222" s="10"/>
      <c r="AD222" s="10"/>
      <c r="AE222" s="10"/>
      <c r="AT222" s="240" t="s">
        <v>203</v>
      </c>
      <c r="AU222" s="240" t="s">
        <v>76</v>
      </c>
      <c r="AV222" s="10" t="s">
        <v>85</v>
      </c>
      <c r="AW222" s="10" t="s">
        <v>32</v>
      </c>
      <c r="AX222" s="10" t="s">
        <v>83</v>
      </c>
      <c r="AY222" s="240" t="s">
        <v>197</v>
      </c>
    </row>
    <row r="223" s="2" customFormat="1" ht="16.5" customHeight="1">
      <c r="A223" s="34"/>
      <c r="B223" s="35"/>
      <c r="C223" s="252" t="s">
        <v>369</v>
      </c>
      <c r="D223" s="252" t="s">
        <v>237</v>
      </c>
      <c r="E223" s="253" t="s">
        <v>238</v>
      </c>
      <c r="F223" s="254" t="s">
        <v>239</v>
      </c>
      <c r="G223" s="255" t="s">
        <v>209</v>
      </c>
      <c r="H223" s="256">
        <v>3624</v>
      </c>
      <c r="I223" s="257"/>
      <c r="J223" s="258">
        <f>ROUND(I223*H223,2)</f>
        <v>0</v>
      </c>
      <c r="K223" s="259"/>
      <c r="L223" s="260"/>
      <c r="M223" s="261" t="s">
        <v>1</v>
      </c>
      <c r="N223" s="262" t="s">
        <v>41</v>
      </c>
      <c r="O223" s="87"/>
      <c r="P223" s="221">
        <f>O223*H223</f>
        <v>0</v>
      </c>
      <c r="Q223" s="221">
        <v>0.00123</v>
      </c>
      <c r="R223" s="221">
        <f>Q223*H223</f>
        <v>4.4575199999999997</v>
      </c>
      <c r="S223" s="221">
        <v>0</v>
      </c>
      <c r="T223" s="222">
        <f>S223*H223</f>
        <v>0</v>
      </c>
      <c r="U223" s="34"/>
      <c r="V223" s="34"/>
      <c r="W223" s="34"/>
      <c r="X223" s="34"/>
      <c r="Y223" s="34"/>
      <c r="Z223" s="34"/>
      <c r="AA223" s="34"/>
      <c r="AB223" s="34"/>
      <c r="AC223" s="34"/>
      <c r="AD223" s="34"/>
      <c r="AE223" s="34"/>
      <c r="AR223" s="223" t="s">
        <v>243</v>
      </c>
      <c r="AT223" s="223" t="s">
        <v>237</v>
      </c>
      <c r="AU223" s="223" t="s">
        <v>76</v>
      </c>
      <c r="AY223" s="13" t="s">
        <v>197</v>
      </c>
      <c r="BE223" s="224">
        <f>IF(N223="základní",J223,0)</f>
        <v>0</v>
      </c>
      <c r="BF223" s="224">
        <f>IF(N223="snížená",J223,0)</f>
        <v>0</v>
      </c>
      <c r="BG223" s="224">
        <f>IF(N223="zákl. přenesená",J223,0)</f>
        <v>0</v>
      </c>
      <c r="BH223" s="224">
        <f>IF(N223="sníž. přenesená",J223,0)</f>
        <v>0</v>
      </c>
      <c r="BI223" s="224">
        <f>IF(N223="nulová",J223,0)</f>
        <v>0</v>
      </c>
      <c r="BJ223" s="13" t="s">
        <v>83</v>
      </c>
      <c r="BK223" s="224">
        <f>ROUND(I223*H223,2)</f>
        <v>0</v>
      </c>
      <c r="BL223" s="13" t="s">
        <v>196</v>
      </c>
      <c r="BM223" s="223" t="s">
        <v>1033</v>
      </c>
    </row>
    <row r="224" s="2" customFormat="1">
      <c r="A224" s="34"/>
      <c r="B224" s="35"/>
      <c r="C224" s="36"/>
      <c r="D224" s="225" t="s">
        <v>199</v>
      </c>
      <c r="E224" s="36"/>
      <c r="F224" s="226" t="s">
        <v>239</v>
      </c>
      <c r="G224" s="36"/>
      <c r="H224" s="36"/>
      <c r="I224" s="150"/>
      <c r="J224" s="36"/>
      <c r="K224" s="36"/>
      <c r="L224" s="40"/>
      <c r="M224" s="227"/>
      <c r="N224" s="228"/>
      <c r="O224" s="87"/>
      <c r="P224" s="87"/>
      <c r="Q224" s="87"/>
      <c r="R224" s="87"/>
      <c r="S224" s="87"/>
      <c r="T224" s="88"/>
      <c r="U224" s="34"/>
      <c r="V224" s="34"/>
      <c r="W224" s="34"/>
      <c r="X224" s="34"/>
      <c r="Y224" s="34"/>
      <c r="Z224" s="34"/>
      <c r="AA224" s="34"/>
      <c r="AB224" s="34"/>
      <c r="AC224" s="34"/>
      <c r="AD224" s="34"/>
      <c r="AE224" s="34"/>
      <c r="AT224" s="13" t="s">
        <v>199</v>
      </c>
      <c r="AU224" s="13" t="s">
        <v>76</v>
      </c>
    </row>
    <row r="225" s="10" customFormat="1">
      <c r="A225" s="10"/>
      <c r="B225" s="230"/>
      <c r="C225" s="231"/>
      <c r="D225" s="225" t="s">
        <v>203</v>
      </c>
      <c r="E225" s="232" t="s">
        <v>1</v>
      </c>
      <c r="F225" s="233" t="s">
        <v>1034</v>
      </c>
      <c r="G225" s="231"/>
      <c r="H225" s="234">
        <v>3624</v>
      </c>
      <c r="I225" s="235"/>
      <c r="J225" s="231"/>
      <c r="K225" s="231"/>
      <c r="L225" s="236"/>
      <c r="M225" s="237"/>
      <c r="N225" s="238"/>
      <c r="O225" s="238"/>
      <c r="P225" s="238"/>
      <c r="Q225" s="238"/>
      <c r="R225" s="238"/>
      <c r="S225" s="238"/>
      <c r="T225" s="239"/>
      <c r="U225" s="10"/>
      <c r="V225" s="10"/>
      <c r="W225" s="10"/>
      <c r="X225" s="10"/>
      <c r="Y225" s="10"/>
      <c r="Z225" s="10"/>
      <c r="AA225" s="10"/>
      <c r="AB225" s="10"/>
      <c r="AC225" s="10"/>
      <c r="AD225" s="10"/>
      <c r="AE225" s="10"/>
      <c r="AT225" s="240" t="s">
        <v>203</v>
      </c>
      <c r="AU225" s="240" t="s">
        <v>76</v>
      </c>
      <c r="AV225" s="10" t="s">
        <v>85</v>
      </c>
      <c r="AW225" s="10" t="s">
        <v>32</v>
      </c>
      <c r="AX225" s="10" t="s">
        <v>83</v>
      </c>
      <c r="AY225" s="240" t="s">
        <v>197</v>
      </c>
    </row>
    <row r="226" s="2" customFormat="1" ht="16.5" customHeight="1">
      <c r="A226" s="34"/>
      <c r="B226" s="35"/>
      <c r="C226" s="211" t="s">
        <v>375</v>
      </c>
      <c r="D226" s="211" t="s">
        <v>192</v>
      </c>
      <c r="E226" s="212" t="s">
        <v>1035</v>
      </c>
      <c r="F226" s="213" t="s">
        <v>1036</v>
      </c>
      <c r="G226" s="214" t="s">
        <v>345</v>
      </c>
      <c r="H226" s="215">
        <v>1228.5</v>
      </c>
      <c r="I226" s="216"/>
      <c r="J226" s="217">
        <f>ROUND(I226*H226,2)</f>
        <v>0</v>
      </c>
      <c r="K226" s="218"/>
      <c r="L226" s="40"/>
      <c r="M226" s="219" t="s">
        <v>1</v>
      </c>
      <c r="N226" s="220" t="s">
        <v>41</v>
      </c>
      <c r="O226" s="87"/>
      <c r="P226" s="221">
        <f>O226*H226</f>
        <v>0</v>
      </c>
      <c r="Q226" s="221">
        <v>0</v>
      </c>
      <c r="R226" s="221">
        <f>Q226*H226</f>
        <v>0</v>
      </c>
      <c r="S226" s="221">
        <v>0</v>
      </c>
      <c r="T226" s="222">
        <f>S226*H226</f>
        <v>0</v>
      </c>
      <c r="U226" s="34"/>
      <c r="V226" s="34"/>
      <c r="W226" s="34"/>
      <c r="X226" s="34"/>
      <c r="Y226" s="34"/>
      <c r="Z226" s="34"/>
      <c r="AA226" s="34"/>
      <c r="AB226" s="34"/>
      <c r="AC226" s="34"/>
      <c r="AD226" s="34"/>
      <c r="AE226" s="34"/>
      <c r="AR226" s="223" t="s">
        <v>196</v>
      </c>
      <c r="AT226" s="223" t="s">
        <v>192</v>
      </c>
      <c r="AU226" s="223" t="s">
        <v>76</v>
      </c>
      <c r="AY226" s="13" t="s">
        <v>197</v>
      </c>
      <c r="BE226" s="224">
        <f>IF(N226="základní",J226,0)</f>
        <v>0</v>
      </c>
      <c r="BF226" s="224">
        <f>IF(N226="snížená",J226,0)</f>
        <v>0</v>
      </c>
      <c r="BG226" s="224">
        <f>IF(N226="zákl. přenesená",J226,0)</f>
        <v>0</v>
      </c>
      <c r="BH226" s="224">
        <f>IF(N226="sníž. přenesená",J226,0)</f>
        <v>0</v>
      </c>
      <c r="BI226" s="224">
        <f>IF(N226="nulová",J226,0)</f>
        <v>0</v>
      </c>
      <c r="BJ226" s="13" t="s">
        <v>83</v>
      </c>
      <c r="BK226" s="224">
        <f>ROUND(I226*H226,2)</f>
        <v>0</v>
      </c>
      <c r="BL226" s="13" t="s">
        <v>196</v>
      </c>
      <c r="BM226" s="223" t="s">
        <v>1037</v>
      </c>
    </row>
    <row r="227" s="2" customFormat="1">
      <c r="A227" s="34"/>
      <c r="B227" s="35"/>
      <c r="C227" s="36"/>
      <c r="D227" s="225" t="s">
        <v>199</v>
      </c>
      <c r="E227" s="36"/>
      <c r="F227" s="226" t="s">
        <v>1038</v>
      </c>
      <c r="G227" s="36"/>
      <c r="H227" s="36"/>
      <c r="I227" s="150"/>
      <c r="J227" s="36"/>
      <c r="K227" s="36"/>
      <c r="L227" s="40"/>
      <c r="M227" s="227"/>
      <c r="N227" s="228"/>
      <c r="O227" s="87"/>
      <c r="P227" s="87"/>
      <c r="Q227" s="87"/>
      <c r="R227" s="87"/>
      <c r="S227" s="87"/>
      <c r="T227" s="88"/>
      <c r="U227" s="34"/>
      <c r="V227" s="34"/>
      <c r="W227" s="34"/>
      <c r="X227" s="34"/>
      <c r="Y227" s="34"/>
      <c r="Z227" s="34"/>
      <c r="AA227" s="34"/>
      <c r="AB227" s="34"/>
      <c r="AC227" s="34"/>
      <c r="AD227" s="34"/>
      <c r="AE227" s="34"/>
      <c r="AT227" s="13" t="s">
        <v>199</v>
      </c>
      <c r="AU227" s="13" t="s">
        <v>76</v>
      </c>
    </row>
    <row r="228" s="2" customFormat="1">
      <c r="A228" s="34"/>
      <c r="B228" s="35"/>
      <c r="C228" s="36"/>
      <c r="D228" s="225" t="s">
        <v>340</v>
      </c>
      <c r="E228" s="36"/>
      <c r="F228" s="229" t="s">
        <v>1039</v>
      </c>
      <c r="G228" s="36"/>
      <c r="H228" s="36"/>
      <c r="I228" s="150"/>
      <c r="J228" s="36"/>
      <c r="K228" s="36"/>
      <c r="L228" s="40"/>
      <c r="M228" s="227"/>
      <c r="N228" s="228"/>
      <c r="O228" s="87"/>
      <c r="P228" s="87"/>
      <c r="Q228" s="87"/>
      <c r="R228" s="87"/>
      <c r="S228" s="87"/>
      <c r="T228" s="88"/>
      <c r="U228" s="34"/>
      <c r="V228" s="34"/>
      <c r="W228" s="34"/>
      <c r="X228" s="34"/>
      <c r="Y228" s="34"/>
      <c r="Z228" s="34"/>
      <c r="AA228" s="34"/>
      <c r="AB228" s="34"/>
      <c r="AC228" s="34"/>
      <c r="AD228" s="34"/>
      <c r="AE228" s="34"/>
      <c r="AT228" s="13" t="s">
        <v>340</v>
      </c>
      <c r="AU228" s="13" t="s">
        <v>76</v>
      </c>
    </row>
    <row r="229" s="10" customFormat="1">
      <c r="A229" s="10"/>
      <c r="B229" s="230"/>
      <c r="C229" s="231"/>
      <c r="D229" s="225" t="s">
        <v>203</v>
      </c>
      <c r="E229" s="232" t="s">
        <v>1</v>
      </c>
      <c r="F229" s="233" t="s">
        <v>1040</v>
      </c>
      <c r="G229" s="231"/>
      <c r="H229" s="234">
        <v>643.5</v>
      </c>
      <c r="I229" s="235"/>
      <c r="J229" s="231"/>
      <c r="K229" s="231"/>
      <c r="L229" s="236"/>
      <c r="M229" s="237"/>
      <c r="N229" s="238"/>
      <c r="O229" s="238"/>
      <c r="P229" s="238"/>
      <c r="Q229" s="238"/>
      <c r="R229" s="238"/>
      <c r="S229" s="238"/>
      <c r="T229" s="239"/>
      <c r="U229" s="10"/>
      <c r="V229" s="10"/>
      <c r="W229" s="10"/>
      <c r="X229" s="10"/>
      <c r="Y229" s="10"/>
      <c r="Z229" s="10"/>
      <c r="AA229" s="10"/>
      <c r="AB229" s="10"/>
      <c r="AC229" s="10"/>
      <c r="AD229" s="10"/>
      <c r="AE229" s="10"/>
      <c r="AT229" s="240" t="s">
        <v>203</v>
      </c>
      <c r="AU229" s="240" t="s">
        <v>76</v>
      </c>
      <c r="AV229" s="10" t="s">
        <v>85</v>
      </c>
      <c r="AW229" s="10" t="s">
        <v>32</v>
      </c>
      <c r="AX229" s="10" t="s">
        <v>76</v>
      </c>
      <c r="AY229" s="240" t="s">
        <v>197</v>
      </c>
    </row>
    <row r="230" s="10" customFormat="1">
      <c r="A230" s="10"/>
      <c r="B230" s="230"/>
      <c r="C230" s="231"/>
      <c r="D230" s="225" t="s">
        <v>203</v>
      </c>
      <c r="E230" s="232" t="s">
        <v>1</v>
      </c>
      <c r="F230" s="233" t="s">
        <v>1041</v>
      </c>
      <c r="G230" s="231"/>
      <c r="H230" s="234">
        <v>585</v>
      </c>
      <c r="I230" s="235"/>
      <c r="J230" s="231"/>
      <c r="K230" s="231"/>
      <c r="L230" s="236"/>
      <c r="M230" s="237"/>
      <c r="N230" s="238"/>
      <c r="O230" s="238"/>
      <c r="P230" s="238"/>
      <c r="Q230" s="238"/>
      <c r="R230" s="238"/>
      <c r="S230" s="238"/>
      <c r="T230" s="239"/>
      <c r="U230" s="10"/>
      <c r="V230" s="10"/>
      <c r="W230" s="10"/>
      <c r="X230" s="10"/>
      <c r="Y230" s="10"/>
      <c r="Z230" s="10"/>
      <c r="AA230" s="10"/>
      <c r="AB230" s="10"/>
      <c r="AC230" s="10"/>
      <c r="AD230" s="10"/>
      <c r="AE230" s="10"/>
      <c r="AT230" s="240" t="s">
        <v>203</v>
      </c>
      <c r="AU230" s="240" t="s">
        <v>76</v>
      </c>
      <c r="AV230" s="10" t="s">
        <v>85</v>
      </c>
      <c r="AW230" s="10" t="s">
        <v>32</v>
      </c>
      <c r="AX230" s="10" t="s">
        <v>76</v>
      </c>
      <c r="AY230" s="240" t="s">
        <v>197</v>
      </c>
    </row>
    <row r="231" s="11" customFormat="1">
      <c r="A231" s="11"/>
      <c r="B231" s="241"/>
      <c r="C231" s="242"/>
      <c r="D231" s="225" t="s">
        <v>203</v>
      </c>
      <c r="E231" s="243" t="s">
        <v>1</v>
      </c>
      <c r="F231" s="244" t="s">
        <v>206</v>
      </c>
      <c r="G231" s="242"/>
      <c r="H231" s="245">
        <v>1228.5</v>
      </c>
      <c r="I231" s="246"/>
      <c r="J231" s="242"/>
      <c r="K231" s="242"/>
      <c r="L231" s="247"/>
      <c r="M231" s="248"/>
      <c r="N231" s="249"/>
      <c r="O231" s="249"/>
      <c r="P231" s="249"/>
      <c r="Q231" s="249"/>
      <c r="R231" s="249"/>
      <c r="S231" s="249"/>
      <c r="T231" s="250"/>
      <c r="U231" s="11"/>
      <c r="V231" s="11"/>
      <c r="W231" s="11"/>
      <c r="X231" s="11"/>
      <c r="Y231" s="11"/>
      <c r="Z231" s="11"/>
      <c r="AA231" s="11"/>
      <c r="AB231" s="11"/>
      <c r="AC231" s="11"/>
      <c r="AD231" s="11"/>
      <c r="AE231" s="11"/>
      <c r="AT231" s="251" t="s">
        <v>203</v>
      </c>
      <c r="AU231" s="251" t="s">
        <v>76</v>
      </c>
      <c r="AV231" s="11" t="s">
        <v>196</v>
      </c>
      <c r="AW231" s="11" t="s">
        <v>32</v>
      </c>
      <c r="AX231" s="11" t="s">
        <v>83</v>
      </c>
      <c r="AY231" s="251" t="s">
        <v>197</v>
      </c>
    </row>
    <row r="232" s="2" customFormat="1" ht="16.5" customHeight="1">
      <c r="A232" s="34"/>
      <c r="B232" s="35"/>
      <c r="C232" s="211" t="s">
        <v>380</v>
      </c>
      <c r="D232" s="211" t="s">
        <v>192</v>
      </c>
      <c r="E232" s="212" t="s">
        <v>1042</v>
      </c>
      <c r="F232" s="213" t="s">
        <v>1043</v>
      </c>
      <c r="G232" s="214" t="s">
        <v>345</v>
      </c>
      <c r="H232" s="215">
        <v>1300</v>
      </c>
      <c r="I232" s="216"/>
      <c r="J232" s="217">
        <f>ROUND(I232*H232,2)</f>
        <v>0</v>
      </c>
      <c r="K232" s="218"/>
      <c r="L232" s="40"/>
      <c r="M232" s="219" t="s">
        <v>1</v>
      </c>
      <c r="N232" s="220" t="s">
        <v>41</v>
      </c>
      <c r="O232" s="87"/>
      <c r="P232" s="221">
        <f>O232*H232</f>
        <v>0</v>
      </c>
      <c r="Q232" s="221">
        <v>0</v>
      </c>
      <c r="R232" s="221">
        <f>Q232*H232</f>
        <v>0</v>
      </c>
      <c r="S232" s="221">
        <v>0</v>
      </c>
      <c r="T232" s="222">
        <f>S232*H232</f>
        <v>0</v>
      </c>
      <c r="U232" s="34"/>
      <c r="V232" s="34"/>
      <c r="W232" s="34"/>
      <c r="X232" s="34"/>
      <c r="Y232" s="34"/>
      <c r="Z232" s="34"/>
      <c r="AA232" s="34"/>
      <c r="AB232" s="34"/>
      <c r="AC232" s="34"/>
      <c r="AD232" s="34"/>
      <c r="AE232" s="34"/>
      <c r="AR232" s="223" t="s">
        <v>196</v>
      </c>
      <c r="AT232" s="223" t="s">
        <v>192</v>
      </c>
      <c r="AU232" s="223" t="s">
        <v>76</v>
      </c>
      <c r="AY232" s="13" t="s">
        <v>197</v>
      </c>
      <c r="BE232" s="224">
        <f>IF(N232="základní",J232,0)</f>
        <v>0</v>
      </c>
      <c r="BF232" s="224">
        <f>IF(N232="snížená",J232,0)</f>
        <v>0</v>
      </c>
      <c r="BG232" s="224">
        <f>IF(N232="zákl. přenesená",J232,0)</f>
        <v>0</v>
      </c>
      <c r="BH232" s="224">
        <f>IF(N232="sníž. přenesená",J232,0)</f>
        <v>0</v>
      </c>
      <c r="BI232" s="224">
        <f>IF(N232="nulová",J232,0)</f>
        <v>0</v>
      </c>
      <c r="BJ232" s="13" t="s">
        <v>83</v>
      </c>
      <c r="BK232" s="224">
        <f>ROUND(I232*H232,2)</f>
        <v>0</v>
      </c>
      <c r="BL232" s="13" t="s">
        <v>196</v>
      </c>
      <c r="BM232" s="223" t="s">
        <v>1044</v>
      </c>
    </row>
    <row r="233" s="2" customFormat="1">
      <c r="A233" s="34"/>
      <c r="B233" s="35"/>
      <c r="C233" s="36"/>
      <c r="D233" s="225" t="s">
        <v>199</v>
      </c>
      <c r="E233" s="36"/>
      <c r="F233" s="226" t="s">
        <v>1045</v>
      </c>
      <c r="G233" s="36"/>
      <c r="H233" s="36"/>
      <c r="I233" s="150"/>
      <c r="J233" s="36"/>
      <c r="K233" s="36"/>
      <c r="L233" s="40"/>
      <c r="M233" s="227"/>
      <c r="N233" s="228"/>
      <c r="O233" s="87"/>
      <c r="P233" s="87"/>
      <c r="Q233" s="87"/>
      <c r="R233" s="87"/>
      <c r="S233" s="87"/>
      <c r="T233" s="88"/>
      <c r="U233" s="34"/>
      <c r="V233" s="34"/>
      <c r="W233" s="34"/>
      <c r="X233" s="34"/>
      <c r="Y233" s="34"/>
      <c r="Z233" s="34"/>
      <c r="AA233" s="34"/>
      <c r="AB233" s="34"/>
      <c r="AC233" s="34"/>
      <c r="AD233" s="34"/>
      <c r="AE233" s="34"/>
      <c r="AT233" s="13" t="s">
        <v>199</v>
      </c>
      <c r="AU233" s="13" t="s">
        <v>76</v>
      </c>
    </row>
    <row r="234" s="2" customFormat="1">
      <c r="A234" s="34"/>
      <c r="B234" s="35"/>
      <c r="C234" s="36"/>
      <c r="D234" s="225" t="s">
        <v>340</v>
      </c>
      <c r="E234" s="36"/>
      <c r="F234" s="229" t="s">
        <v>1046</v>
      </c>
      <c r="G234" s="36"/>
      <c r="H234" s="36"/>
      <c r="I234" s="150"/>
      <c r="J234" s="36"/>
      <c r="K234" s="36"/>
      <c r="L234" s="40"/>
      <c r="M234" s="227"/>
      <c r="N234" s="228"/>
      <c r="O234" s="87"/>
      <c r="P234" s="87"/>
      <c r="Q234" s="87"/>
      <c r="R234" s="87"/>
      <c r="S234" s="87"/>
      <c r="T234" s="88"/>
      <c r="U234" s="34"/>
      <c r="V234" s="34"/>
      <c r="W234" s="34"/>
      <c r="X234" s="34"/>
      <c r="Y234" s="34"/>
      <c r="Z234" s="34"/>
      <c r="AA234" s="34"/>
      <c r="AB234" s="34"/>
      <c r="AC234" s="34"/>
      <c r="AD234" s="34"/>
      <c r="AE234" s="34"/>
      <c r="AT234" s="13" t="s">
        <v>340</v>
      </c>
      <c r="AU234" s="13" t="s">
        <v>76</v>
      </c>
    </row>
    <row r="235" s="10" customFormat="1">
      <c r="A235" s="10"/>
      <c r="B235" s="230"/>
      <c r="C235" s="231"/>
      <c r="D235" s="225" t="s">
        <v>203</v>
      </c>
      <c r="E235" s="232" t="s">
        <v>1</v>
      </c>
      <c r="F235" s="233" t="s">
        <v>1041</v>
      </c>
      <c r="G235" s="231"/>
      <c r="H235" s="234">
        <v>585</v>
      </c>
      <c r="I235" s="235"/>
      <c r="J235" s="231"/>
      <c r="K235" s="231"/>
      <c r="L235" s="236"/>
      <c r="M235" s="237"/>
      <c r="N235" s="238"/>
      <c r="O235" s="238"/>
      <c r="P235" s="238"/>
      <c r="Q235" s="238"/>
      <c r="R235" s="238"/>
      <c r="S235" s="238"/>
      <c r="T235" s="239"/>
      <c r="U235" s="10"/>
      <c r="V235" s="10"/>
      <c r="W235" s="10"/>
      <c r="X235" s="10"/>
      <c r="Y235" s="10"/>
      <c r="Z235" s="10"/>
      <c r="AA235" s="10"/>
      <c r="AB235" s="10"/>
      <c r="AC235" s="10"/>
      <c r="AD235" s="10"/>
      <c r="AE235" s="10"/>
      <c r="AT235" s="240" t="s">
        <v>203</v>
      </c>
      <c r="AU235" s="240" t="s">
        <v>76</v>
      </c>
      <c r="AV235" s="10" t="s">
        <v>85</v>
      </c>
      <c r="AW235" s="10" t="s">
        <v>32</v>
      </c>
      <c r="AX235" s="10" t="s">
        <v>76</v>
      </c>
      <c r="AY235" s="240" t="s">
        <v>197</v>
      </c>
    </row>
    <row r="236" s="10" customFormat="1">
      <c r="A236" s="10"/>
      <c r="B236" s="230"/>
      <c r="C236" s="231"/>
      <c r="D236" s="225" t="s">
        <v>203</v>
      </c>
      <c r="E236" s="232" t="s">
        <v>1</v>
      </c>
      <c r="F236" s="233" t="s">
        <v>1047</v>
      </c>
      <c r="G236" s="231"/>
      <c r="H236" s="234">
        <v>715</v>
      </c>
      <c r="I236" s="235"/>
      <c r="J236" s="231"/>
      <c r="K236" s="231"/>
      <c r="L236" s="236"/>
      <c r="M236" s="237"/>
      <c r="N236" s="238"/>
      <c r="O236" s="238"/>
      <c r="P236" s="238"/>
      <c r="Q236" s="238"/>
      <c r="R236" s="238"/>
      <c r="S236" s="238"/>
      <c r="T236" s="239"/>
      <c r="U236" s="10"/>
      <c r="V236" s="10"/>
      <c r="W236" s="10"/>
      <c r="X236" s="10"/>
      <c r="Y236" s="10"/>
      <c r="Z236" s="10"/>
      <c r="AA236" s="10"/>
      <c r="AB236" s="10"/>
      <c r="AC236" s="10"/>
      <c r="AD236" s="10"/>
      <c r="AE236" s="10"/>
      <c r="AT236" s="240" t="s">
        <v>203</v>
      </c>
      <c r="AU236" s="240" t="s">
        <v>76</v>
      </c>
      <c r="AV236" s="10" t="s">
        <v>85</v>
      </c>
      <c r="AW236" s="10" t="s">
        <v>32</v>
      </c>
      <c r="AX236" s="10" t="s">
        <v>76</v>
      </c>
      <c r="AY236" s="240" t="s">
        <v>197</v>
      </c>
    </row>
    <row r="237" s="11" customFormat="1">
      <c r="A237" s="11"/>
      <c r="B237" s="241"/>
      <c r="C237" s="242"/>
      <c r="D237" s="225" t="s">
        <v>203</v>
      </c>
      <c r="E237" s="243" t="s">
        <v>1</v>
      </c>
      <c r="F237" s="244" t="s">
        <v>206</v>
      </c>
      <c r="G237" s="242"/>
      <c r="H237" s="245">
        <v>1300</v>
      </c>
      <c r="I237" s="246"/>
      <c r="J237" s="242"/>
      <c r="K237" s="242"/>
      <c r="L237" s="247"/>
      <c r="M237" s="248"/>
      <c r="N237" s="249"/>
      <c r="O237" s="249"/>
      <c r="P237" s="249"/>
      <c r="Q237" s="249"/>
      <c r="R237" s="249"/>
      <c r="S237" s="249"/>
      <c r="T237" s="250"/>
      <c r="U237" s="11"/>
      <c r="V237" s="11"/>
      <c r="W237" s="11"/>
      <c r="X237" s="11"/>
      <c r="Y237" s="11"/>
      <c r="Z237" s="11"/>
      <c r="AA237" s="11"/>
      <c r="AB237" s="11"/>
      <c r="AC237" s="11"/>
      <c r="AD237" s="11"/>
      <c r="AE237" s="11"/>
      <c r="AT237" s="251" t="s">
        <v>203</v>
      </c>
      <c r="AU237" s="251" t="s">
        <v>76</v>
      </c>
      <c r="AV237" s="11" t="s">
        <v>196</v>
      </c>
      <c r="AW237" s="11" t="s">
        <v>32</v>
      </c>
      <c r="AX237" s="11" t="s">
        <v>83</v>
      </c>
      <c r="AY237" s="251" t="s">
        <v>197</v>
      </c>
    </row>
    <row r="238" s="2" customFormat="1" ht="16.5" customHeight="1">
      <c r="A238" s="34"/>
      <c r="B238" s="35"/>
      <c r="C238" s="211" t="s">
        <v>386</v>
      </c>
      <c r="D238" s="211" t="s">
        <v>192</v>
      </c>
      <c r="E238" s="212" t="s">
        <v>1048</v>
      </c>
      <c r="F238" s="213" t="s">
        <v>1049</v>
      </c>
      <c r="G238" s="214" t="s">
        <v>443</v>
      </c>
      <c r="H238" s="215">
        <v>39</v>
      </c>
      <c r="I238" s="216"/>
      <c r="J238" s="217">
        <f>ROUND(I238*H238,2)</f>
        <v>0</v>
      </c>
      <c r="K238" s="218"/>
      <c r="L238" s="40"/>
      <c r="M238" s="219" t="s">
        <v>1</v>
      </c>
      <c r="N238" s="220" t="s">
        <v>41</v>
      </c>
      <c r="O238" s="87"/>
      <c r="P238" s="221">
        <f>O238*H238</f>
        <v>0</v>
      </c>
      <c r="Q238" s="221">
        <v>0</v>
      </c>
      <c r="R238" s="221">
        <f>Q238*H238</f>
        <v>0</v>
      </c>
      <c r="S238" s="221">
        <v>0</v>
      </c>
      <c r="T238" s="222">
        <f>S238*H238</f>
        <v>0</v>
      </c>
      <c r="U238" s="34"/>
      <c r="V238" s="34"/>
      <c r="W238" s="34"/>
      <c r="X238" s="34"/>
      <c r="Y238" s="34"/>
      <c r="Z238" s="34"/>
      <c r="AA238" s="34"/>
      <c r="AB238" s="34"/>
      <c r="AC238" s="34"/>
      <c r="AD238" s="34"/>
      <c r="AE238" s="34"/>
      <c r="AR238" s="223" t="s">
        <v>196</v>
      </c>
      <c r="AT238" s="223" t="s">
        <v>192</v>
      </c>
      <c r="AU238" s="223" t="s">
        <v>76</v>
      </c>
      <c r="AY238" s="13" t="s">
        <v>197</v>
      </c>
      <c r="BE238" s="224">
        <f>IF(N238="základní",J238,0)</f>
        <v>0</v>
      </c>
      <c r="BF238" s="224">
        <f>IF(N238="snížená",J238,0)</f>
        <v>0</v>
      </c>
      <c r="BG238" s="224">
        <f>IF(N238="zákl. přenesená",J238,0)</f>
        <v>0</v>
      </c>
      <c r="BH238" s="224">
        <f>IF(N238="sníž. přenesená",J238,0)</f>
        <v>0</v>
      </c>
      <c r="BI238" s="224">
        <f>IF(N238="nulová",J238,0)</f>
        <v>0</v>
      </c>
      <c r="BJ238" s="13" t="s">
        <v>83</v>
      </c>
      <c r="BK238" s="224">
        <f>ROUND(I238*H238,2)</f>
        <v>0</v>
      </c>
      <c r="BL238" s="13" t="s">
        <v>196</v>
      </c>
      <c r="BM238" s="223" t="s">
        <v>1050</v>
      </c>
    </row>
    <row r="239" s="2" customFormat="1">
      <c r="A239" s="34"/>
      <c r="B239" s="35"/>
      <c r="C239" s="36"/>
      <c r="D239" s="225" t="s">
        <v>199</v>
      </c>
      <c r="E239" s="36"/>
      <c r="F239" s="226" t="s">
        <v>1051</v>
      </c>
      <c r="G239" s="36"/>
      <c r="H239" s="36"/>
      <c r="I239" s="150"/>
      <c r="J239" s="36"/>
      <c r="K239" s="36"/>
      <c r="L239" s="40"/>
      <c r="M239" s="227"/>
      <c r="N239" s="228"/>
      <c r="O239" s="87"/>
      <c r="P239" s="87"/>
      <c r="Q239" s="87"/>
      <c r="R239" s="87"/>
      <c r="S239" s="87"/>
      <c r="T239" s="88"/>
      <c r="U239" s="34"/>
      <c r="V239" s="34"/>
      <c r="W239" s="34"/>
      <c r="X239" s="34"/>
      <c r="Y239" s="34"/>
      <c r="Z239" s="34"/>
      <c r="AA239" s="34"/>
      <c r="AB239" s="34"/>
      <c r="AC239" s="34"/>
      <c r="AD239" s="34"/>
      <c r="AE239" s="34"/>
      <c r="AT239" s="13" t="s">
        <v>199</v>
      </c>
      <c r="AU239" s="13" t="s">
        <v>76</v>
      </c>
    </row>
    <row r="240" s="2" customFormat="1">
      <c r="A240" s="34"/>
      <c r="B240" s="35"/>
      <c r="C240" s="36"/>
      <c r="D240" s="225" t="s">
        <v>340</v>
      </c>
      <c r="E240" s="36"/>
      <c r="F240" s="229" t="s">
        <v>1052</v>
      </c>
      <c r="G240" s="36"/>
      <c r="H240" s="36"/>
      <c r="I240" s="150"/>
      <c r="J240" s="36"/>
      <c r="K240" s="36"/>
      <c r="L240" s="40"/>
      <c r="M240" s="227"/>
      <c r="N240" s="228"/>
      <c r="O240" s="87"/>
      <c r="P240" s="87"/>
      <c r="Q240" s="87"/>
      <c r="R240" s="87"/>
      <c r="S240" s="87"/>
      <c r="T240" s="88"/>
      <c r="U240" s="34"/>
      <c r="V240" s="34"/>
      <c r="W240" s="34"/>
      <c r="X240" s="34"/>
      <c r="Y240" s="34"/>
      <c r="Z240" s="34"/>
      <c r="AA240" s="34"/>
      <c r="AB240" s="34"/>
      <c r="AC240" s="34"/>
      <c r="AD240" s="34"/>
      <c r="AE240" s="34"/>
      <c r="AT240" s="13" t="s">
        <v>340</v>
      </c>
      <c r="AU240" s="13" t="s">
        <v>76</v>
      </c>
    </row>
    <row r="241" s="10" customFormat="1">
      <c r="A241" s="10"/>
      <c r="B241" s="230"/>
      <c r="C241" s="231"/>
      <c r="D241" s="225" t="s">
        <v>203</v>
      </c>
      <c r="E241" s="232" t="s">
        <v>1</v>
      </c>
      <c r="F241" s="233" t="s">
        <v>1053</v>
      </c>
      <c r="G241" s="231"/>
      <c r="H241" s="234">
        <v>39</v>
      </c>
      <c r="I241" s="235"/>
      <c r="J241" s="231"/>
      <c r="K241" s="231"/>
      <c r="L241" s="236"/>
      <c r="M241" s="237"/>
      <c r="N241" s="238"/>
      <c r="O241" s="238"/>
      <c r="P241" s="238"/>
      <c r="Q241" s="238"/>
      <c r="R241" s="238"/>
      <c r="S241" s="238"/>
      <c r="T241" s="239"/>
      <c r="U241" s="10"/>
      <c r="V241" s="10"/>
      <c r="W241" s="10"/>
      <c r="X241" s="10"/>
      <c r="Y241" s="10"/>
      <c r="Z241" s="10"/>
      <c r="AA241" s="10"/>
      <c r="AB241" s="10"/>
      <c r="AC241" s="10"/>
      <c r="AD241" s="10"/>
      <c r="AE241" s="10"/>
      <c r="AT241" s="240" t="s">
        <v>203</v>
      </c>
      <c r="AU241" s="240" t="s">
        <v>76</v>
      </c>
      <c r="AV241" s="10" t="s">
        <v>85</v>
      </c>
      <c r="AW241" s="10" t="s">
        <v>32</v>
      </c>
      <c r="AX241" s="10" t="s">
        <v>83</v>
      </c>
      <c r="AY241" s="240" t="s">
        <v>197</v>
      </c>
    </row>
    <row r="242" s="2" customFormat="1" ht="16.5" customHeight="1">
      <c r="A242" s="34"/>
      <c r="B242" s="35"/>
      <c r="C242" s="252" t="s">
        <v>391</v>
      </c>
      <c r="D242" s="252" t="s">
        <v>237</v>
      </c>
      <c r="E242" s="253" t="s">
        <v>1054</v>
      </c>
      <c r="F242" s="254" t="s">
        <v>1055</v>
      </c>
      <c r="G242" s="255" t="s">
        <v>307</v>
      </c>
      <c r="H242" s="256">
        <v>58.5</v>
      </c>
      <c r="I242" s="257"/>
      <c r="J242" s="258">
        <f>ROUND(I242*H242,2)</f>
        <v>0</v>
      </c>
      <c r="K242" s="259"/>
      <c r="L242" s="260"/>
      <c r="M242" s="261" t="s">
        <v>1</v>
      </c>
      <c r="N242" s="262" t="s">
        <v>41</v>
      </c>
      <c r="O242" s="87"/>
      <c r="P242" s="221">
        <f>O242*H242</f>
        <v>0</v>
      </c>
      <c r="Q242" s="221">
        <v>1</v>
      </c>
      <c r="R242" s="221">
        <f>Q242*H242</f>
        <v>58.5</v>
      </c>
      <c r="S242" s="221">
        <v>0</v>
      </c>
      <c r="T242" s="222">
        <f>S242*H242</f>
        <v>0</v>
      </c>
      <c r="U242" s="34"/>
      <c r="V242" s="34"/>
      <c r="W242" s="34"/>
      <c r="X242" s="34"/>
      <c r="Y242" s="34"/>
      <c r="Z242" s="34"/>
      <c r="AA242" s="34"/>
      <c r="AB242" s="34"/>
      <c r="AC242" s="34"/>
      <c r="AD242" s="34"/>
      <c r="AE242" s="34"/>
      <c r="AR242" s="223" t="s">
        <v>243</v>
      </c>
      <c r="AT242" s="223" t="s">
        <v>237</v>
      </c>
      <c r="AU242" s="223" t="s">
        <v>76</v>
      </c>
      <c r="AY242" s="13" t="s">
        <v>197</v>
      </c>
      <c r="BE242" s="224">
        <f>IF(N242="základní",J242,0)</f>
        <v>0</v>
      </c>
      <c r="BF242" s="224">
        <f>IF(N242="snížená",J242,0)</f>
        <v>0</v>
      </c>
      <c r="BG242" s="224">
        <f>IF(N242="zákl. přenesená",J242,0)</f>
        <v>0</v>
      </c>
      <c r="BH242" s="224">
        <f>IF(N242="sníž. přenesená",J242,0)</f>
        <v>0</v>
      </c>
      <c r="BI242" s="224">
        <f>IF(N242="nulová",J242,0)</f>
        <v>0</v>
      </c>
      <c r="BJ242" s="13" t="s">
        <v>83</v>
      </c>
      <c r="BK242" s="224">
        <f>ROUND(I242*H242,2)</f>
        <v>0</v>
      </c>
      <c r="BL242" s="13" t="s">
        <v>196</v>
      </c>
      <c r="BM242" s="223" t="s">
        <v>1056</v>
      </c>
    </row>
    <row r="243" s="2" customFormat="1">
      <c r="A243" s="34"/>
      <c r="B243" s="35"/>
      <c r="C243" s="36"/>
      <c r="D243" s="225" t="s">
        <v>199</v>
      </c>
      <c r="E243" s="36"/>
      <c r="F243" s="226" t="s">
        <v>1055</v>
      </c>
      <c r="G243" s="36"/>
      <c r="H243" s="36"/>
      <c r="I243" s="150"/>
      <c r="J243" s="36"/>
      <c r="K243" s="36"/>
      <c r="L243" s="40"/>
      <c r="M243" s="227"/>
      <c r="N243" s="228"/>
      <c r="O243" s="87"/>
      <c r="P243" s="87"/>
      <c r="Q243" s="87"/>
      <c r="R243" s="87"/>
      <c r="S243" s="87"/>
      <c r="T243" s="88"/>
      <c r="U243" s="34"/>
      <c r="V243" s="34"/>
      <c r="W243" s="34"/>
      <c r="X243" s="34"/>
      <c r="Y243" s="34"/>
      <c r="Z243" s="34"/>
      <c r="AA243" s="34"/>
      <c r="AB243" s="34"/>
      <c r="AC243" s="34"/>
      <c r="AD243" s="34"/>
      <c r="AE243" s="34"/>
      <c r="AT243" s="13" t="s">
        <v>199</v>
      </c>
      <c r="AU243" s="13" t="s">
        <v>76</v>
      </c>
    </row>
    <row r="244" s="10" customFormat="1">
      <c r="A244" s="10"/>
      <c r="B244" s="230"/>
      <c r="C244" s="231"/>
      <c r="D244" s="225" t="s">
        <v>203</v>
      </c>
      <c r="E244" s="232" t="s">
        <v>1</v>
      </c>
      <c r="F244" s="233" t="s">
        <v>1057</v>
      </c>
      <c r="G244" s="231"/>
      <c r="H244" s="234">
        <v>58.5</v>
      </c>
      <c r="I244" s="235"/>
      <c r="J244" s="231"/>
      <c r="K244" s="231"/>
      <c r="L244" s="236"/>
      <c r="M244" s="237"/>
      <c r="N244" s="238"/>
      <c r="O244" s="238"/>
      <c r="P244" s="238"/>
      <c r="Q244" s="238"/>
      <c r="R244" s="238"/>
      <c r="S244" s="238"/>
      <c r="T244" s="239"/>
      <c r="U244" s="10"/>
      <c r="V244" s="10"/>
      <c r="W244" s="10"/>
      <c r="X244" s="10"/>
      <c r="Y244" s="10"/>
      <c r="Z244" s="10"/>
      <c r="AA244" s="10"/>
      <c r="AB244" s="10"/>
      <c r="AC244" s="10"/>
      <c r="AD244" s="10"/>
      <c r="AE244" s="10"/>
      <c r="AT244" s="240" t="s">
        <v>203</v>
      </c>
      <c r="AU244" s="240" t="s">
        <v>76</v>
      </c>
      <c r="AV244" s="10" t="s">
        <v>85</v>
      </c>
      <c r="AW244" s="10" t="s">
        <v>32</v>
      </c>
      <c r="AX244" s="10" t="s">
        <v>83</v>
      </c>
      <c r="AY244" s="240" t="s">
        <v>197</v>
      </c>
    </row>
    <row r="245" s="2" customFormat="1" ht="16.5" customHeight="1">
      <c r="A245" s="34"/>
      <c r="B245" s="35"/>
      <c r="C245" s="211" t="s">
        <v>396</v>
      </c>
      <c r="D245" s="211" t="s">
        <v>192</v>
      </c>
      <c r="E245" s="212" t="s">
        <v>1058</v>
      </c>
      <c r="F245" s="213" t="s">
        <v>1059</v>
      </c>
      <c r="G245" s="214" t="s">
        <v>443</v>
      </c>
      <c r="H245" s="215">
        <v>8.9250000000000007</v>
      </c>
      <c r="I245" s="216"/>
      <c r="J245" s="217">
        <f>ROUND(I245*H245,2)</f>
        <v>0</v>
      </c>
      <c r="K245" s="218"/>
      <c r="L245" s="40"/>
      <c r="M245" s="219" t="s">
        <v>1</v>
      </c>
      <c r="N245" s="220" t="s">
        <v>41</v>
      </c>
      <c r="O245" s="87"/>
      <c r="P245" s="221">
        <f>O245*H245</f>
        <v>0</v>
      </c>
      <c r="Q245" s="221">
        <v>0</v>
      </c>
      <c r="R245" s="221">
        <f>Q245*H245</f>
        <v>0</v>
      </c>
      <c r="S245" s="221">
        <v>0</v>
      </c>
      <c r="T245" s="222">
        <f>S245*H245</f>
        <v>0</v>
      </c>
      <c r="U245" s="34"/>
      <c r="V245" s="34"/>
      <c r="W245" s="34"/>
      <c r="X245" s="34"/>
      <c r="Y245" s="34"/>
      <c r="Z245" s="34"/>
      <c r="AA245" s="34"/>
      <c r="AB245" s="34"/>
      <c r="AC245" s="34"/>
      <c r="AD245" s="34"/>
      <c r="AE245" s="34"/>
      <c r="AR245" s="223" t="s">
        <v>196</v>
      </c>
      <c r="AT245" s="223" t="s">
        <v>192</v>
      </c>
      <c r="AU245" s="223" t="s">
        <v>76</v>
      </c>
      <c r="AY245" s="13" t="s">
        <v>197</v>
      </c>
      <c r="BE245" s="224">
        <f>IF(N245="základní",J245,0)</f>
        <v>0</v>
      </c>
      <c r="BF245" s="224">
        <f>IF(N245="snížená",J245,0)</f>
        <v>0</v>
      </c>
      <c r="BG245" s="224">
        <f>IF(N245="zákl. přenesená",J245,0)</f>
        <v>0</v>
      </c>
      <c r="BH245" s="224">
        <f>IF(N245="sníž. přenesená",J245,0)</f>
        <v>0</v>
      </c>
      <c r="BI245" s="224">
        <f>IF(N245="nulová",J245,0)</f>
        <v>0</v>
      </c>
      <c r="BJ245" s="13" t="s">
        <v>83</v>
      </c>
      <c r="BK245" s="224">
        <f>ROUND(I245*H245,2)</f>
        <v>0</v>
      </c>
      <c r="BL245" s="13" t="s">
        <v>196</v>
      </c>
      <c r="BM245" s="223" t="s">
        <v>1060</v>
      </c>
    </row>
    <row r="246" s="2" customFormat="1">
      <c r="A246" s="34"/>
      <c r="B246" s="35"/>
      <c r="C246" s="36"/>
      <c r="D246" s="225" t="s">
        <v>199</v>
      </c>
      <c r="E246" s="36"/>
      <c r="F246" s="226" t="s">
        <v>1061</v>
      </c>
      <c r="G246" s="36"/>
      <c r="H246" s="36"/>
      <c r="I246" s="150"/>
      <c r="J246" s="36"/>
      <c r="K246" s="36"/>
      <c r="L246" s="40"/>
      <c r="M246" s="227"/>
      <c r="N246" s="228"/>
      <c r="O246" s="87"/>
      <c r="P246" s="87"/>
      <c r="Q246" s="87"/>
      <c r="R246" s="87"/>
      <c r="S246" s="87"/>
      <c r="T246" s="88"/>
      <c r="U246" s="34"/>
      <c r="V246" s="34"/>
      <c r="W246" s="34"/>
      <c r="X246" s="34"/>
      <c r="Y246" s="34"/>
      <c r="Z246" s="34"/>
      <c r="AA246" s="34"/>
      <c r="AB246" s="34"/>
      <c r="AC246" s="34"/>
      <c r="AD246" s="34"/>
      <c r="AE246" s="34"/>
      <c r="AT246" s="13" t="s">
        <v>199</v>
      </c>
      <c r="AU246" s="13" t="s">
        <v>76</v>
      </c>
    </row>
    <row r="247" s="2" customFormat="1">
      <c r="A247" s="34"/>
      <c r="B247" s="35"/>
      <c r="C247" s="36"/>
      <c r="D247" s="225" t="s">
        <v>340</v>
      </c>
      <c r="E247" s="36"/>
      <c r="F247" s="229" t="s">
        <v>1062</v>
      </c>
      <c r="G247" s="36"/>
      <c r="H247" s="36"/>
      <c r="I247" s="150"/>
      <c r="J247" s="36"/>
      <c r="K247" s="36"/>
      <c r="L247" s="40"/>
      <c r="M247" s="227"/>
      <c r="N247" s="228"/>
      <c r="O247" s="87"/>
      <c r="P247" s="87"/>
      <c r="Q247" s="87"/>
      <c r="R247" s="87"/>
      <c r="S247" s="87"/>
      <c r="T247" s="88"/>
      <c r="U247" s="34"/>
      <c r="V247" s="34"/>
      <c r="W247" s="34"/>
      <c r="X247" s="34"/>
      <c r="Y247" s="34"/>
      <c r="Z247" s="34"/>
      <c r="AA247" s="34"/>
      <c r="AB247" s="34"/>
      <c r="AC247" s="34"/>
      <c r="AD247" s="34"/>
      <c r="AE247" s="34"/>
      <c r="AT247" s="13" t="s">
        <v>340</v>
      </c>
      <c r="AU247" s="13" t="s">
        <v>76</v>
      </c>
    </row>
    <row r="248" s="10" customFormat="1">
      <c r="A248" s="10"/>
      <c r="B248" s="230"/>
      <c r="C248" s="231"/>
      <c r="D248" s="225" t="s">
        <v>203</v>
      </c>
      <c r="E248" s="232" t="s">
        <v>1</v>
      </c>
      <c r="F248" s="233" t="s">
        <v>1063</v>
      </c>
      <c r="G248" s="231"/>
      <c r="H248" s="234">
        <v>8.9250000000000007</v>
      </c>
      <c r="I248" s="235"/>
      <c r="J248" s="231"/>
      <c r="K248" s="231"/>
      <c r="L248" s="236"/>
      <c r="M248" s="237"/>
      <c r="N248" s="238"/>
      <c r="O248" s="238"/>
      <c r="P248" s="238"/>
      <c r="Q248" s="238"/>
      <c r="R248" s="238"/>
      <c r="S248" s="238"/>
      <c r="T248" s="239"/>
      <c r="U248" s="10"/>
      <c r="V248" s="10"/>
      <c r="W248" s="10"/>
      <c r="X248" s="10"/>
      <c r="Y248" s="10"/>
      <c r="Z248" s="10"/>
      <c r="AA248" s="10"/>
      <c r="AB248" s="10"/>
      <c r="AC248" s="10"/>
      <c r="AD248" s="10"/>
      <c r="AE248" s="10"/>
      <c r="AT248" s="240" t="s">
        <v>203</v>
      </c>
      <c r="AU248" s="240" t="s">
        <v>76</v>
      </c>
      <c r="AV248" s="10" t="s">
        <v>85</v>
      </c>
      <c r="AW248" s="10" t="s">
        <v>32</v>
      </c>
      <c r="AX248" s="10" t="s">
        <v>83</v>
      </c>
      <c r="AY248" s="240" t="s">
        <v>197</v>
      </c>
    </row>
    <row r="249" s="2" customFormat="1" ht="16.5" customHeight="1">
      <c r="A249" s="34"/>
      <c r="B249" s="35"/>
      <c r="C249" s="211" t="s">
        <v>401</v>
      </c>
      <c r="D249" s="211" t="s">
        <v>192</v>
      </c>
      <c r="E249" s="212" t="s">
        <v>1064</v>
      </c>
      <c r="F249" s="213" t="s">
        <v>1065</v>
      </c>
      <c r="G249" s="214" t="s">
        <v>195</v>
      </c>
      <c r="H249" s="215">
        <v>102</v>
      </c>
      <c r="I249" s="216"/>
      <c r="J249" s="217">
        <f>ROUND(I249*H249,2)</f>
        <v>0</v>
      </c>
      <c r="K249" s="218"/>
      <c r="L249" s="40"/>
      <c r="M249" s="219" t="s">
        <v>1</v>
      </c>
      <c r="N249" s="220" t="s">
        <v>41</v>
      </c>
      <c r="O249" s="87"/>
      <c r="P249" s="221">
        <f>O249*H249</f>
        <v>0</v>
      </c>
      <c r="Q249" s="221">
        <v>0</v>
      </c>
      <c r="R249" s="221">
        <f>Q249*H249</f>
        <v>0</v>
      </c>
      <c r="S249" s="221">
        <v>0</v>
      </c>
      <c r="T249" s="222">
        <f>S249*H249</f>
        <v>0</v>
      </c>
      <c r="U249" s="34"/>
      <c r="V249" s="34"/>
      <c r="W249" s="34"/>
      <c r="X249" s="34"/>
      <c r="Y249" s="34"/>
      <c r="Z249" s="34"/>
      <c r="AA249" s="34"/>
      <c r="AB249" s="34"/>
      <c r="AC249" s="34"/>
      <c r="AD249" s="34"/>
      <c r="AE249" s="34"/>
      <c r="AR249" s="223" t="s">
        <v>196</v>
      </c>
      <c r="AT249" s="223" t="s">
        <v>192</v>
      </c>
      <c r="AU249" s="223" t="s">
        <v>76</v>
      </c>
      <c r="AY249" s="13" t="s">
        <v>197</v>
      </c>
      <c r="BE249" s="224">
        <f>IF(N249="základní",J249,0)</f>
        <v>0</v>
      </c>
      <c r="BF249" s="224">
        <f>IF(N249="snížená",J249,0)</f>
        <v>0</v>
      </c>
      <c r="BG249" s="224">
        <f>IF(N249="zákl. přenesená",J249,0)</f>
        <v>0</v>
      </c>
      <c r="BH249" s="224">
        <f>IF(N249="sníž. přenesená",J249,0)</f>
        <v>0</v>
      </c>
      <c r="BI249" s="224">
        <f>IF(N249="nulová",J249,0)</f>
        <v>0</v>
      </c>
      <c r="BJ249" s="13" t="s">
        <v>83</v>
      </c>
      <c r="BK249" s="224">
        <f>ROUND(I249*H249,2)</f>
        <v>0</v>
      </c>
      <c r="BL249" s="13" t="s">
        <v>196</v>
      </c>
      <c r="BM249" s="223" t="s">
        <v>1066</v>
      </c>
    </row>
    <row r="250" s="2" customFormat="1">
      <c r="A250" s="34"/>
      <c r="B250" s="35"/>
      <c r="C250" s="36"/>
      <c r="D250" s="225" t="s">
        <v>199</v>
      </c>
      <c r="E250" s="36"/>
      <c r="F250" s="226" t="s">
        <v>1067</v>
      </c>
      <c r="G250" s="36"/>
      <c r="H250" s="36"/>
      <c r="I250" s="150"/>
      <c r="J250" s="36"/>
      <c r="K250" s="36"/>
      <c r="L250" s="40"/>
      <c r="M250" s="227"/>
      <c r="N250" s="228"/>
      <c r="O250" s="87"/>
      <c r="P250" s="87"/>
      <c r="Q250" s="87"/>
      <c r="R250" s="87"/>
      <c r="S250" s="87"/>
      <c r="T250" s="88"/>
      <c r="U250" s="34"/>
      <c r="V250" s="34"/>
      <c r="W250" s="34"/>
      <c r="X250" s="34"/>
      <c r="Y250" s="34"/>
      <c r="Z250" s="34"/>
      <c r="AA250" s="34"/>
      <c r="AB250" s="34"/>
      <c r="AC250" s="34"/>
      <c r="AD250" s="34"/>
      <c r="AE250" s="34"/>
      <c r="AT250" s="13" t="s">
        <v>199</v>
      </c>
      <c r="AU250" s="13" t="s">
        <v>76</v>
      </c>
    </row>
    <row r="251" s="2" customFormat="1">
      <c r="A251" s="34"/>
      <c r="B251" s="35"/>
      <c r="C251" s="36"/>
      <c r="D251" s="225" t="s">
        <v>340</v>
      </c>
      <c r="E251" s="36"/>
      <c r="F251" s="229" t="s">
        <v>1068</v>
      </c>
      <c r="G251" s="36"/>
      <c r="H251" s="36"/>
      <c r="I251" s="150"/>
      <c r="J251" s="36"/>
      <c r="K251" s="36"/>
      <c r="L251" s="40"/>
      <c r="M251" s="227"/>
      <c r="N251" s="228"/>
      <c r="O251" s="87"/>
      <c r="P251" s="87"/>
      <c r="Q251" s="87"/>
      <c r="R251" s="87"/>
      <c r="S251" s="87"/>
      <c r="T251" s="88"/>
      <c r="U251" s="34"/>
      <c r="V251" s="34"/>
      <c r="W251" s="34"/>
      <c r="X251" s="34"/>
      <c r="Y251" s="34"/>
      <c r="Z251" s="34"/>
      <c r="AA251" s="34"/>
      <c r="AB251" s="34"/>
      <c r="AC251" s="34"/>
      <c r="AD251" s="34"/>
      <c r="AE251" s="34"/>
      <c r="AT251" s="13" t="s">
        <v>340</v>
      </c>
      <c r="AU251" s="13" t="s">
        <v>76</v>
      </c>
    </row>
    <row r="252" s="2" customFormat="1" ht="16.5" customHeight="1">
      <c r="A252" s="34"/>
      <c r="B252" s="35"/>
      <c r="C252" s="252" t="s">
        <v>406</v>
      </c>
      <c r="D252" s="252" t="s">
        <v>237</v>
      </c>
      <c r="E252" s="253" t="s">
        <v>1069</v>
      </c>
      <c r="F252" s="254" t="s">
        <v>1070</v>
      </c>
      <c r="G252" s="255" t="s">
        <v>307</v>
      </c>
      <c r="H252" s="256">
        <v>42.619999999999997</v>
      </c>
      <c r="I252" s="257"/>
      <c r="J252" s="258">
        <f>ROUND(I252*H252,2)</f>
        <v>0</v>
      </c>
      <c r="K252" s="259"/>
      <c r="L252" s="260"/>
      <c r="M252" s="261" t="s">
        <v>1</v>
      </c>
      <c r="N252" s="262" t="s">
        <v>41</v>
      </c>
      <c r="O252" s="87"/>
      <c r="P252" s="221">
        <f>O252*H252</f>
        <v>0</v>
      </c>
      <c r="Q252" s="221">
        <v>1</v>
      </c>
      <c r="R252" s="221">
        <f>Q252*H252</f>
        <v>42.619999999999997</v>
      </c>
      <c r="S252" s="221">
        <v>0</v>
      </c>
      <c r="T252" s="222">
        <f>S252*H252</f>
        <v>0</v>
      </c>
      <c r="U252" s="34"/>
      <c r="V252" s="34"/>
      <c r="W252" s="34"/>
      <c r="X252" s="34"/>
      <c r="Y252" s="34"/>
      <c r="Z252" s="34"/>
      <c r="AA252" s="34"/>
      <c r="AB252" s="34"/>
      <c r="AC252" s="34"/>
      <c r="AD252" s="34"/>
      <c r="AE252" s="34"/>
      <c r="AR252" s="223" t="s">
        <v>243</v>
      </c>
      <c r="AT252" s="223" t="s">
        <v>237</v>
      </c>
      <c r="AU252" s="223" t="s">
        <v>76</v>
      </c>
      <c r="AY252" s="13" t="s">
        <v>197</v>
      </c>
      <c r="BE252" s="224">
        <f>IF(N252="základní",J252,0)</f>
        <v>0</v>
      </c>
      <c r="BF252" s="224">
        <f>IF(N252="snížená",J252,0)</f>
        <v>0</v>
      </c>
      <c r="BG252" s="224">
        <f>IF(N252="zákl. přenesená",J252,0)</f>
        <v>0</v>
      </c>
      <c r="BH252" s="224">
        <f>IF(N252="sníž. přenesená",J252,0)</f>
        <v>0</v>
      </c>
      <c r="BI252" s="224">
        <f>IF(N252="nulová",J252,0)</f>
        <v>0</v>
      </c>
      <c r="BJ252" s="13" t="s">
        <v>83</v>
      </c>
      <c r="BK252" s="224">
        <f>ROUND(I252*H252,2)</f>
        <v>0</v>
      </c>
      <c r="BL252" s="13" t="s">
        <v>196</v>
      </c>
      <c r="BM252" s="223" t="s">
        <v>1071</v>
      </c>
    </row>
    <row r="253" s="2" customFormat="1">
      <c r="A253" s="34"/>
      <c r="B253" s="35"/>
      <c r="C253" s="36"/>
      <c r="D253" s="225" t="s">
        <v>199</v>
      </c>
      <c r="E253" s="36"/>
      <c r="F253" s="226" t="s">
        <v>1070</v>
      </c>
      <c r="G253" s="36"/>
      <c r="H253" s="36"/>
      <c r="I253" s="150"/>
      <c r="J253" s="36"/>
      <c r="K253" s="36"/>
      <c r="L253" s="40"/>
      <c r="M253" s="227"/>
      <c r="N253" s="228"/>
      <c r="O253" s="87"/>
      <c r="P253" s="87"/>
      <c r="Q253" s="87"/>
      <c r="R253" s="87"/>
      <c r="S253" s="87"/>
      <c r="T253" s="88"/>
      <c r="U253" s="34"/>
      <c r="V253" s="34"/>
      <c r="W253" s="34"/>
      <c r="X253" s="34"/>
      <c r="Y253" s="34"/>
      <c r="Z253" s="34"/>
      <c r="AA253" s="34"/>
      <c r="AB253" s="34"/>
      <c r="AC253" s="34"/>
      <c r="AD253" s="34"/>
      <c r="AE253" s="34"/>
      <c r="AT253" s="13" t="s">
        <v>199</v>
      </c>
      <c r="AU253" s="13" t="s">
        <v>76</v>
      </c>
    </row>
    <row r="254" s="10" customFormat="1">
      <c r="A254" s="10"/>
      <c r="B254" s="230"/>
      <c r="C254" s="231"/>
      <c r="D254" s="225" t="s">
        <v>203</v>
      </c>
      <c r="E254" s="232" t="s">
        <v>1</v>
      </c>
      <c r="F254" s="233" t="s">
        <v>1072</v>
      </c>
      <c r="G254" s="231"/>
      <c r="H254" s="234">
        <v>3.75</v>
      </c>
      <c r="I254" s="235"/>
      <c r="J254" s="231"/>
      <c r="K254" s="231"/>
      <c r="L254" s="236"/>
      <c r="M254" s="237"/>
      <c r="N254" s="238"/>
      <c r="O254" s="238"/>
      <c r="P254" s="238"/>
      <c r="Q254" s="238"/>
      <c r="R254" s="238"/>
      <c r="S254" s="238"/>
      <c r="T254" s="239"/>
      <c r="U254" s="10"/>
      <c r="V254" s="10"/>
      <c r="W254" s="10"/>
      <c r="X254" s="10"/>
      <c r="Y254" s="10"/>
      <c r="Z254" s="10"/>
      <c r="AA254" s="10"/>
      <c r="AB254" s="10"/>
      <c r="AC254" s="10"/>
      <c r="AD254" s="10"/>
      <c r="AE254" s="10"/>
      <c r="AT254" s="240" t="s">
        <v>203</v>
      </c>
      <c r="AU254" s="240" t="s">
        <v>76</v>
      </c>
      <c r="AV254" s="10" t="s">
        <v>85</v>
      </c>
      <c r="AW254" s="10" t="s">
        <v>32</v>
      </c>
      <c r="AX254" s="10" t="s">
        <v>76</v>
      </c>
      <c r="AY254" s="240" t="s">
        <v>197</v>
      </c>
    </row>
    <row r="255" s="10" customFormat="1">
      <c r="A255" s="10"/>
      <c r="B255" s="230"/>
      <c r="C255" s="231"/>
      <c r="D255" s="225" t="s">
        <v>203</v>
      </c>
      <c r="E255" s="232" t="s">
        <v>1</v>
      </c>
      <c r="F255" s="233" t="s">
        <v>1073</v>
      </c>
      <c r="G255" s="231"/>
      <c r="H255" s="234">
        <v>2.1499999999999999</v>
      </c>
      <c r="I255" s="235"/>
      <c r="J255" s="231"/>
      <c r="K255" s="231"/>
      <c r="L255" s="236"/>
      <c r="M255" s="237"/>
      <c r="N255" s="238"/>
      <c r="O255" s="238"/>
      <c r="P255" s="238"/>
      <c r="Q255" s="238"/>
      <c r="R255" s="238"/>
      <c r="S255" s="238"/>
      <c r="T255" s="239"/>
      <c r="U255" s="10"/>
      <c r="V255" s="10"/>
      <c r="W255" s="10"/>
      <c r="X255" s="10"/>
      <c r="Y255" s="10"/>
      <c r="Z255" s="10"/>
      <c r="AA255" s="10"/>
      <c r="AB255" s="10"/>
      <c r="AC255" s="10"/>
      <c r="AD255" s="10"/>
      <c r="AE255" s="10"/>
      <c r="AT255" s="240" t="s">
        <v>203</v>
      </c>
      <c r="AU255" s="240" t="s">
        <v>76</v>
      </c>
      <c r="AV255" s="10" t="s">
        <v>85</v>
      </c>
      <c r="AW255" s="10" t="s">
        <v>32</v>
      </c>
      <c r="AX255" s="10" t="s">
        <v>76</v>
      </c>
      <c r="AY255" s="240" t="s">
        <v>197</v>
      </c>
    </row>
    <row r="256" s="10" customFormat="1">
      <c r="A256" s="10"/>
      <c r="B256" s="230"/>
      <c r="C256" s="231"/>
      <c r="D256" s="225" t="s">
        <v>203</v>
      </c>
      <c r="E256" s="232" t="s">
        <v>1</v>
      </c>
      <c r="F256" s="233" t="s">
        <v>1074</v>
      </c>
      <c r="G256" s="231"/>
      <c r="H256" s="234">
        <v>36.719999999999999</v>
      </c>
      <c r="I256" s="235"/>
      <c r="J256" s="231"/>
      <c r="K256" s="231"/>
      <c r="L256" s="236"/>
      <c r="M256" s="237"/>
      <c r="N256" s="238"/>
      <c r="O256" s="238"/>
      <c r="P256" s="238"/>
      <c r="Q256" s="238"/>
      <c r="R256" s="238"/>
      <c r="S256" s="238"/>
      <c r="T256" s="239"/>
      <c r="U256" s="10"/>
      <c r="V256" s="10"/>
      <c r="W256" s="10"/>
      <c r="X256" s="10"/>
      <c r="Y256" s="10"/>
      <c r="Z256" s="10"/>
      <c r="AA256" s="10"/>
      <c r="AB256" s="10"/>
      <c r="AC256" s="10"/>
      <c r="AD256" s="10"/>
      <c r="AE256" s="10"/>
      <c r="AT256" s="240" t="s">
        <v>203</v>
      </c>
      <c r="AU256" s="240" t="s">
        <v>76</v>
      </c>
      <c r="AV256" s="10" t="s">
        <v>85</v>
      </c>
      <c r="AW256" s="10" t="s">
        <v>32</v>
      </c>
      <c r="AX256" s="10" t="s">
        <v>76</v>
      </c>
      <c r="AY256" s="240" t="s">
        <v>197</v>
      </c>
    </row>
    <row r="257" s="11" customFormat="1">
      <c r="A257" s="11"/>
      <c r="B257" s="241"/>
      <c r="C257" s="242"/>
      <c r="D257" s="225" t="s">
        <v>203</v>
      </c>
      <c r="E257" s="243" t="s">
        <v>1</v>
      </c>
      <c r="F257" s="244" t="s">
        <v>206</v>
      </c>
      <c r="G257" s="242"/>
      <c r="H257" s="245">
        <v>42.619999999999997</v>
      </c>
      <c r="I257" s="246"/>
      <c r="J257" s="242"/>
      <c r="K257" s="242"/>
      <c r="L257" s="247"/>
      <c r="M257" s="248"/>
      <c r="N257" s="249"/>
      <c r="O257" s="249"/>
      <c r="P257" s="249"/>
      <c r="Q257" s="249"/>
      <c r="R257" s="249"/>
      <c r="S257" s="249"/>
      <c r="T257" s="250"/>
      <c r="U257" s="11"/>
      <c r="V257" s="11"/>
      <c r="W257" s="11"/>
      <c r="X257" s="11"/>
      <c r="Y257" s="11"/>
      <c r="Z257" s="11"/>
      <c r="AA257" s="11"/>
      <c r="AB257" s="11"/>
      <c r="AC257" s="11"/>
      <c r="AD257" s="11"/>
      <c r="AE257" s="11"/>
      <c r="AT257" s="251" t="s">
        <v>203</v>
      </c>
      <c r="AU257" s="251" t="s">
        <v>76</v>
      </c>
      <c r="AV257" s="11" t="s">
        <v>196</v>
      </c>
      <c r="AW257" s="11" t="s">
        <v>32</v>
      </c>
      <c r="AX257" s="11" t="s">
        <v>83</v>
      </c>
      <c r="AY257" s="251" t="s">
        <v>197</v>
      </c>
    </row>
    <row r="258" s="2" customFormat="1" ht="16.5" customHeight="1">
      <c r="A258" s="34"/>
      <c r="B258" s="35"/>
      <c r="C258" s="252" t="s">
        <v>411</v>
      </c>
      <c r="D258" s="252" t="s">
        <v>237</v>
      </c>
      <c r="E258" s="253" t="s">
        <v>1075</v>
      </c>
      <c r="F258" s="254" t="s">
        <v>1076</v>
      </c>
      <c r="G258" s="255" t="s">
        <v>443</v>
      </c>
      <c r="H258" s="256">
        <v>3.5</v>
      </c>
      <c r="I258" s="257"/>
      <c r="J258" s="258">
        <f>ROUND(I258*H258,2)</f>
        <v>0</v>
      </c>
      <c r="K258" s="259"/>
      <c r="L258" s="260"/>
      <c r="M258" s="261" t="s">
        <v>1</v>
      </c>
      <c r="N258" s="262" t="s">
        <v>41</v>
      </c>
      <c r="O258" s="87"/>
      <c r="P258" s="221">
        <f>O258*H258</f>
        <v>0</v>
      </c>
      <c r="Q258" s="221">
        <v>2.4289999999999998</v>
      </c>
      <c r="R258" s="221">
        <f>Q258*H258</f>
        <v>8.5015000000000001</v>
      </c>
      <c r="S258" s="221">
        <v>0</v>
      </c>
      <c r="T258" s="222">
        <f>S258*H258</f>
        <v>0</v>
      </c>
      <c r="U258" s="34"/>
      <c r="V258" s="34"/>
      <c r="W258" s="34"/>
      <c r="X258" s="34"/>
      <c r="Y258" s="34"/>
      <c r="Z258" s="34"/>
      <c r="AA258" s="34"/>
      <c r="AB258" s="34"/>
      <c r="AC258" s="34"/>
      <c r="AD258" s="34"/>
      <c r="AE258" s="34"/>
      <c r="AR258" s="223" t="s">
        <v>243</v>
      </c>
      <c r="AT258" s="223" t="s">
        <v>237</v>
      </c>
      <c r="AU258" s="223" t="s">
        <v>76</v>
      </c>
      <c r="AY258" s="13" t="s">
        <v>197</v>
      </c>
      <c r="BE258" s="224">
        <f>IF(N258="základní",J258,0)</f>
        <v>0</v>
      </c>
      <c r="BF258" s="224">
        <f>IF(N258="snížená",J258,0)</f>
        <v>0</v>
      </c>
      <c r="BG258" s="224">
        <f>IF(N258="zákl. přenesená",J258,0)</f>
        <v>0</v>
      </c>
      <c r="BH258" s="224">
        <f>IF(N258="sníž. přenesená",J258,0)</f>
        <v>0</v>
      </c>
      <c r="BI258" s="224">
        <f>IF(N258="nulová",J258,0)</f>
        <v>0</v>
      </c>
      <c r="BJ258" s="13" t="s">
        <v>83</v>
      </c>
      <c r="BK258" s="224">
        <f>ROUND(I258*H258,2)</f>
        <v>0</v>
      </c>
      <c r="BL258" s="13" t="s">
        <v>196</v>
      </c>
      <c r="BM258" s="223" t="s">
        <v>1077</v>
      </c>
    </row>
    <row r="259" s="2" customFormat="1">
      <c r="A259" s="34"/>
      <c r="B259" s="35"/>
      <c r="C259" s="36"/>
      <c r="D259" s="225" t="s">
        <v>199</v>
      </c>
      <c r="E259" s="36"/>
      <c r="F259" s="226" t="s">
        <v>1076</v>
      </c>
      <c r="G259" s="36"/>
      <c r="H259" s="36"/>
      <c r="I259" s="150"/>
      <c r="J259" s="36"/>
      <c r="K259" s="36"/>
      <c r="L259" s="40"/>
      <c r="M259" s="227"/>
      <c r="N259" s="228"/>
      <c r="O259" s="87"/>
      <c r="P259" s="87"/>
      <c r="Q259" s="87"/>
      <c r="R259" s="87"/>
      <c r="S259" s="87"/>
      <c r="T259" s="88"/>
      <c r="U259" s="34"/>
      <c r="V259" s="34"/>
      <c r="W259" s="34"/>
      <c r="X259" s="34"/>
      <c r="Y259" s="34"/>
      <c r="Z259" s="34"/>
      <c r="AA259" s="34"/>
      <c r="AB259" s="34"/>
      <c r="AC259" s="34"/>
      <c r="AD259" s="34"/>
      <c r="AE259" s="34"/>
      <c r="AT259" s="13" t="s">
        <v>199</v>
      </c>
      <c r="AU259" s="13" t="s">
        <v>76</v>
      </c>
    </row>
    <row r="260" s="2" customFormat="1" ht="16.5" customHeight="1">
      <c r="A260" s="34"/>
      <c r="B260" s="35"/>
      <c r="C260" s="211" t="s">
        <v>416</v>
      </c>
      <c r="D260" s="211" t="s">
        <v>192</v>
      </c>
      <c r="E260" s="212" t="s">
        <v>1078</v>
      </c>
      <c r="F260" s="213" t="s">
        <v>1079</v>
      </c>
      <c r="G260" s="214" t="s">
        <v>307</v>
      </c>
      <c r="H260" s="215">
        <v>1374.3679999999999</v>
      </c>
      <c r="I260" s="216"/>
      <c r="J260" s="217">
        <f>ROUND(I260*H260,2)</f>
        <v>0</v>
      </c>
      <c r="K260" s="218"/>
      <c r="L260" s="40"/>
      <c r="M260" s="219" t="s">
        <v>1</v>
      </c>
      <c r="N260" s="220" t="s">
        <v>41</v>
      </c>
      <c r="O260" s="87"/>
      <c r="P260" s="221">
        <f>O260*H260</f>
        <v>0</v>
      </c>
      <c r="Q260" s="221">
        <v>0</v>
      </c>
      <c r="R260" s="221">
        <f>Q260*H260</f>
        <v>0</v>
      </c>
      <c r="S260" s="221">
        <v>0</v>
      </c>
      <c r="T260" s="222">
        <f>S260*H260</f>
        <v>0</v>
      </c>
      <c r="U260" s="34"/>
      <c r="V260" s="34"/>
      <c r="W260" s="34"/>
      <c r="X260" s="34"/>
      <c r="Y260" s="34"/>
      <c r="Z260" s="34"/>
      <c r="AA260" s="34"/>
      <c r="AB260" s="34"/>
      <c r="AC260" s="34"/>
      <c r="AD260" s="34"/>
      <c r="AE260" s="34"/>
      <c r="AR260" s="223" t="s">
        <v>503</v>
      </c>
      <c r="AT260" s="223" t="s">
        <v>192</v>
      </c>
      <c r="AU260" s="223" t="s">
        <v>76</v>
      </c>
      <c r="AY260" s="13" t="s">
        <v>197</v>
      </c>
      <c r="BE260" s="224">
        <f>IF(N260="základní",J260,0)</f>
        <v>0</v>
      </c>
      <c r="BF260" s="224">
        <f>IF(N260="snížená",J260,0)</f>
        <v>0</v>
      </c>
      <c r="BG260" s="224">
        <f>IF(N260="zákl. přenesená",J260,0)</f>
        <v>0</v>
      </c>
      <c r="BH260" s="224">
        <f>IF(N260="sníž. přenesená",J260,0)</f>
        <v>0</v>
      </c>
      <c r="BI260" s="224">
        <f>IF(N260="nulová",J260,0)</f>
        <v>0</v>
      </c>
      <c r="BJ260" s="13" t="s">
        <v>83</v>
      </c>
      <c r="BK260" s="224">
        <f>ROUND(I260*H260,2)</f>
        <v>0</v>
      </c>
      <c r="BL260" s="13" t="s">
        <v>503</v>
      </c>
      <c r="BM260" s="223" t="s">
        <v>1080</v>
      </c>
    </row>
    <row r="261" s="2" customFormat="1">
      <c r="A261" s="34"/>
      <c r="B261" s="35"/>
      <c r="C261" s="36"/>
      <c r="D261" s="225" t="s">
        <v>199</v>
      </c>
      <c r="E261" s="36"/>
      <c r="F261" s="226" t="s">
        <v>1081</v>
      </c>
      <c r="G261" s="36"/>
      <c r="H261" s="36"/>
      <c r="I261" s="150"/>
      <c r="J261" s="36"/>
      <c r="K261" s="36"/>
      <c r="L261" s="40"/>
      <c r="M261" s="227"/>
      <c r="N261" s="228"/>
      <c r="O261" s="87"/>
      <c r="P261" s="87"/>
      <c r="Q261" s="87"/>
      <c r="R261" s="87"/>
      <c r="S261" s="87"/>
      <c r="T261" s="88"/>
      <c r="U261" s="34"/>
      <c r="V261" s="34"/>
      <c r="W261" s="34"/>
      <c r="X261" s="34"/>
      <c r="Y261" s="34"/>
      <c r="Z261" s="34"/>
      <c r="AA261" s="34"/>
      <c r="AB261" s="34"/>
      <c r="AC261" s="34"/>
      <c r="AD261" s="34"/>
      <c r="AE261" s="34"/>
      <c r="AT261" s="13" t="s">
        <v>199</v>
      </c>
      <c r="AU261" s="13" t="s">
        <v>76</v>
      </c>
    </row>
    <row r="262" s="2" customFormat="1">
      <c r="A262" s="34"/>
      <c r="B262" s="35"/>
      <c r="C262" s="36"/>
      <c r="D262" s="225" t="s">
        <v>340</v>
      </c>
      <c r="E262" s="36"/>
      <c r="F262" s="229" t="s">
        <v>513</v>
      </c>
      <c r="G262" s="36"/>
      <c r="H262" s="36"/>
      <c r="I262" s="150"/>
      <c r="J262" s="36"/>
      <c r="K262" s="36"/>
      <c r="L262" s="40"/>
      <c r="M262" s="227"/>
      <c r="N262" s="228"/>
      <c r="O262" s="87"/>
      <c r="P262" s="87"/>
      <c r="Q262" s="87"/>
      <c r="R262" s="87"/>
      <c r="S262" s="87"/>
      <c r="T262" s="88"/>
      <c r="U262" s="34"/>
      <c r="V262" s="34"/>
      <c r="W262" s="34"/>
      <c r="X262" s="34"/>
      <c r="Y262" s="34"/>
      <c r="Z262" s="34"/>
      <c r="AA262" s="34"/>
      <c r="AB262" s="34"/>
      <c r="AC262" s="34"/>
      <c r="AD262" s="34"/>
      <c r="AE262" s="34"/>
      <c r="AT262" s="13" t="s">
        <v>340</v>
      </c>
      <c r="AU262" s="13" t="s">
        <v>76</v>
      </c>
    </row>
    <row r="263" s="10" customFormat="1">
      <c r="A263" s="10"/>
      <c r="B263" s="230"/>
      <c r="C263" s="231"/>
      <c r="D263" s="225" t="s">
        <v>203</v>
      </c>
      <c r="E263" s="232" t="s">
        <v>1</v>
      </c>
      <c r="F263" s="233" t="s">
        <v>1082</v>
      </c>
      <c r="G263" s="231"/>
      <c r="H263" s="234">
        <v>56.100000000000001</v>
      </c>
      <c r="I263" s="235"/>
      <c r="J263" s="231"/>
      <c r="K263" s="231"/>
      <c r="L263" s="236"/>
      <c r="M263" s="237"/>
      <c r="N263" s="238"/>
      <c r="O263" s="238"/>
      <c r="P263" s="238"/>
      <c r="Q263" s="238"/>
      <c r="R263" s="238"/>
      <c r="S263" s="238"/>
      <c r="T263" s="239"/>
      <c r="U263" s="10"/>
      <c r="V263" s="10"/>
      <c r="W263" s="10"/>
      <c r="X263" s="10"/>
      <c r="Y263" s="10"/>
      <c r="Z263" s="10"/>
      <c r="AA263" s="10"/>
      <c r="AB263" s="10"/>
      <c r="AC263" s="10"/>
      <c r="AD263" s="10"/>
      <c r="AE263" s="10"/>
      <c r="AT263" s="240" t="s">
        <v>203</v>
      </c>
      <c r="AU263" s="240" t="s">
        <v>76</v>
      </c>
      <c r="AV263" s="10" t="s">
        <v>85</v>
      </c>
      <c r="AW263" s="10" t="s">
        <v>32</v>
      </c>
      <c r="AX263" s="10" t="s">
        <v>76</v>
      </c>
      <c r="AY263" s="240" t="s">
        <v>197</v>
      </c>
    </row>
    <row r="264" s="10" customFormat="1">
      <c r="A264" s="10"/>
      <c r="B264" s="230"/>
      <c r="C264" s="231"/>
      <c r="D264" s="225" t="s">
        <v>203</v>
      </c>
      <c r="E264" s="232" t="s">
        <v>1</v>
      </c>
      <c r="F264" s="233" t="s">
        <v>1083</v>
      </c>
      <c r="G264" s="231"/>
      <c r="H264" s="234">
        <v>55.079999999999998</v>
      </c>
      <c r="I264" s="235"/>
      <c r="J264" s="231"/>
      <c r="K264" s="231"/>
      <c r="L264" s="236"/>
      <c r="M264" s="237"/>
      <c r="N264" s="238"/>
      <c r="O264" s="238"/>
      <c r="P264" s="238"/>
      <c r="Q264" s="238"/>
      <c r="R264" s="238"/>
      <c r="S264" s="238"/>
      <c r="T264" s="239"/>
      <c r="U264" s="10"/>
      <c r="V264" s="10"/>
      <c r="W264" s="10"/>
      <c r="X264" s="10"/>
      <c r="Y264" s="10"/>
      <c r="Z264" s="10"/>
      <c r="AA264" s="10"/>
      <c r="AB264" s="10"/>
      <c r="AC264" s="10"/>
      <c r="AD264" s="10"/>
      <c r="AE264" s="10"/>
      <c r="AT264" s="240" t="s">
        <v>203</v>
      </c>
      <c r="AU264" s="240" t="s">
        <v>76</v>
      </c>
      <c r="AV264" s="10" t="s">
        <v>85</v>
      </c>
      <c r="AW264" s="10" t="s">
        <v>32</v>
      </c>
      <c r="AX264" s="10" t="s">
        <v>76</v>
      </c>
      <c r="AY264" s="240" t="s">
        <v>197</v>
      </c>
    </row>
    <row r="265" s="10" customFormat="1">
      <c r="A265" s="10"/>
      <c r="B265" s="230"/>
      <c r="C265" s="231"/>
      <c r="D265" s="225" t="s">
        <v>203</v>
      </c>
      <c r="E265" s="232" t="s">
        <v>1</v>
      </c>
      <c r="F265" s="233" t="s">
        <v>1084</v>
      </c>
      <c r="G265" s="231"/>
      <c r="H265" s="234">
        <v>45</v>
      </c>
      <c r="I265" s="235"/>
      <c r="J265" s="231"/>
      <c r="K265" s="231"/>
      <c r="L265" s="236"/>
      <c r="M265" s="237"/>
      <c r="N265" s="238"/>
      <c r="O265" s="238"/>
      <c r="P265" s="238"/>
      <c r="Q265" s="238"/>
      <c r="R265" s="238"/>
      <c r="S265" s="238"/>
      <c r="T265" s="239"/>
      <c r="U265" s="10"/>
      <c r="V265" s="10"/>
      <c r="W265" s="10"/>
      <c r="X265" s="10"/>
      <c r="Y265" s="10"/>
      <c r="Z265" s="10"/>
      <c r="AA265" s="10"/>
      <c r="AB265" s="10"/>
      <c r="AC265" s="10"/>
      <c r="AD265" s="10"/>
      <c r="AE265" s="10"/>
      <c r="AT265" s="240" t="s">
        <v>203</v>
      </c>
      <c r="AU265" s="240" t="s">
        <v>76</v>
      </c>
      <c r="AV265" s="10" t="s">
        <v>85</v>
      </c>
      <c r="AW265" s="10" t="s">
        <v>32</v>
      </c>
      <c r="AX265" s="10" t="s">
        <v>76</v>
      </c>
      <c r="AY265" s="240" t="s">
        <v>197</v>
      </c>
    </row>
    <row r="266" s="10" customFormat="1">
      <c r="A266" s="10"/>
      <c r="B266" s="230"/>
      <c r="C266" s="231"/>
      <c r="D266" s="225" t="s">
        <v>203</v>
      </c>
      <c r="E266" s="232" t="s">
        <v>1</v>
      </c>
      <c r="F266" s="233" t="s">
        <v>1085</v>
      </c>
      <c r="G266" s="231"/>
      <c r="H266" s="234">
        <v>1218.1880000000001</v>
      </c>
      <c r="I266" s="235"/>
      <c r="J266" s="231"/>
      <c r="K266" s="231"/>
      <c r="L266" s="236"/>
      <c r="M266" s="237"/>
      <c r="N266" s="238"/>
      <c r="O266" s="238"/>
      <c r="P266" s="238"/>
      <c r="Q266" s="238"/>
      <c r="R266" s="238"/>
      <c r="S266" s="238"/>
      <c r="T266" s="239"/>
      <c r="U266" s="10"/>
      <c r="V266" s="10"/>
      <c r="W266" s="10"/>
      <c r="X266" s="10"/>
      <c r="Y266" s="10"/>
      <c r="Z266" s="10"/>
      <c r="AA266" s="10"/>
      <c r="AB266" s="10"/>
      <c r="AC266" s="10"/>
      <c r="AD266" s="10"/>
      <c r="AE266" s="10"/>
      <c r="AT266" s="240" t="s">
        <v>203</v>
      </c>
      <c r="AU266" s="240" t="s">
        <v>76</v>
      </c>
      <c r="AV266" s="10" t="s">
        <v>85</v>
      </c>
      <c r="AW266" s="10" t="s">
        <v>32</v>
      </c>
      <c r="AX266" s="10" t="s">
        <v>76</v>
      </c>
      <c r="AY266" s="240" t="s">
        <v>197</v>
      </c>
    </row>
    <row r="267" s="11" customFormat="1">
      <c r="A267" s="11"/>
      <c r="B267" s="241"/>
      <c r="C267" s="242"/>
      <c r="D267" s="225" t="s">
        <v>203</v>
      </c>
      <c r="E267" s="243" t="s">
        <v>1</v>
      </c>
      <c r="F267" s="244" t="s">
        <v>206</v>
      </c>
      <c r="G267" s="242"/>
      <c r="H267" s="245">
        <v>1374.3679999999999</v>
      </c>
      <c r="I267" s="246"/>
      <c r="J267" s="242"/>
      <c r="K267" s="242"/>
      <c r="L267" s="247"/>
      <c r="M267" s="248"/>
      <c r="N267" s="249"/>
      <c r="O267" s="249"/>
      <c r="P267" s="249"/>
      <c r="Q267" s="249"/>
      <c r="R267" s="249"/>
      <c r="S267" s="249"/>
      <c r="T267" s="250"/>
      <c r="U267" s="11"/>
      <c r="V267" s="11"/>
      <c r="W267" s="11"/>
      <c r="X267" s="11"/>
      <c r="Y267" s="11"/>
      <c r="Z267" s="11"/>
      <c r="AA267" s="11"/>
      <c r="AB267" s="11"/>
      <c r="AC267" s="11"/>
      <c r="AD267" s="11"/>
      <c r="AE267" s="11"/>
      <c r="AT267" s="251" t="s">
        <v>203</v>
      </c>
      <c r="AU267" s="251" t="s">
        <v>76</v>
      </c>
      <c r="AV267" s="11" t="s">
        <v>196</v>
      </c>
      <c r="AW267" s="11" t="s">
        <v>32</v>
      </c>
      <c r="AX267" s="11" t="s">
        <v>83</v>
      </c>
      <c r="AY267" s="251" t="s">
        <v>197</v>
      </c>
    </row>
    <row r="268" s="2" customFormat="1" ht="16.5" customHeight="1">
      <c r="A268" s="34"/>
      <c r="B268" s="35"/>
      <c r="C268" s="211" t="s">
        <v>421</v>
      </c>
      <c r="D268" s="211" t="s">
        <v>192</v>
      </c>
      <c r="E268" s="212" t="s">
        <v>1086</v>
      </c>
      <c r="F268" s="213" t="s">
        <v>1087</v>
      </c>
      <c r="G268" s="214" t="s">
        <v>307</v>
      </c>
      <c r="H268" s="215">
        <v>17.82</v>
      </c>
      <c r="I268" s="216"/>
      <c r="J268" s="217">
        <f>ROUND(I268*H268,2)</f>
        <v>0</v>
      </c>
      <c r="K268" s="218"/>
      <c r="L268" s="40"/>
      <c r="M268" s="219" t="s">
        <v>1</v>
      </c>
      <c r="N268" s="220" t="s">
        <v>41</v>
      </c>
      <c r="O268" s="87"/>
      <c r="P268" s="221">
        <f>O268*H268</f>
        <v>0</v>
      </c>
      <c r="Q268" s="221">
        <v>0</v>
      </c>
      <c r="R268" s="221">
        <f>Q268*H268</f>
        <v>0</v>
      </c>
      <c r="S268" s="221">
        <v>0</v>
      </c>
      <c r="T268" s="222">
        <f>S268*H268</f>
        <v>0</v>
      </c>
      <c r="U268" s="34"/>
      <c r="V268" s="34"/>
      <c r="W268" s="34"/>
      <c r="X268" s="34"/>
      <c r="Y268" s="34"/>
      <c r="Z268" s="34"/>
      <c r="AA268" s="34"/>
      <c r="AB268" s="34"/>
      <c r="AC268" s="34"/>
      <c r="AD268" s="34"/>
      <c r="AE268" s="34"/>
      <c r="AR268" s="223" t="s">
        <v>503</v>
      </c>
      <c r="AT268" s="223" t="s">
        <v>192</v>
      </c>
      <c r="AU268" s="223" t="s">
        <v>76</v>
      </c>
      <c r="AY268" s="13" t="s">
        <v>197</v>
      </c>
      <c r="BE268" s="224">
        <f>IF(N268="základní",J268,0)</f>
        <v>0</v>
      </c>
      <c r="BF268" s="224">
        <f>IF(N268="snížená",J268,0)</f>
        <v>0</v>
      </c>
      <c r="BG268" s="224">
        <f>IF(N268="zákl. přenesená",J268,0)</f>
        <v>0</v>
      </c>
      <c r="BH268" s="224">
        <f>IF(N268="sníž. přenesená",J268,0)</f>
        <v>0</v>
      </c>
      <c r="BI268" s="224">
        <f>IF(N268="nulová",J268,0)</f>
        <v>0</v>
      </c>
      <c r="BJ268" s="13" t="s">
        <v>83</v>
      </c>
      <c r="BK268" s="224">
        <f>ROUND(I268*H268,2)</f>
        <v>0</v>
      </c>
      <c r="BL268" s="13" t="s">
        <v>503</v>
      </c>
      <c r="BM268" s="223" t="s">
        <v>1088</v>
      </c>
    </row>
    <row r="269" s="2" customFormat="1">
      <c r="A269" s="34"/>
      <c r="B269" s="35"/>
      <c r="C269" s="36"/>
      <c r="D269" s="225" t="s">
        <v>199</v>
      </c>
      <c r="E269" s="36"/>
      <c r="F269" s="226" t="s">
        <v>1089</v>
      </c>
      <c r="G269" s="36"/>
      <c r="H269" s="36"/>
      <c r="I269" s="150"/>
      <c r="J269" s="36"/>
      <c r="K269" s="36"/>
      <c r="L269" s="40"/>
      <c r="M269" s="227"/>
      <c r="N269" s="228"/>
      <c r="O269" s="87"/>
      <c r="P269" s="87"/>
      <c r="Q269" s="87"/>
      <c r="R269" s="87"/>
      <c r="S269" s="87"/>
      <c r="T269" s="88"/>
      <c r="U269" s="34"/>
      <c r="V269" s="34"/>
      <c r="W269" s="34"/>
      <c r="X269" s="34"/>
      <c r="Y269" s="34"/>
      <c r="Z269" s="34"/>
      <c r="AA269" s="34"/>
      <c r="AB269" s="34"/>
      <c r="AC269" s="34"/>
      <c r="AD269" s="34"/>
      <c r="AE269" s="34"/>
      <c r="AT269" s="13" t="s">
        <v>199</v>
      </c>
      <c r="AU269" s="13" t="s">
        <v>76</v>
      </c>
    </row>
    <row r="270" s="2" customFormat="1">
      <c r="A270" s="34"/>
      <c r="B270" s="35"/>
      <c r="C270" s="36"/>
      <c r="D270" s="225" t="s">
        <v>340</v>
      </c>
      <c r="E270" s="36"/>
      <c r="F270" s="229" t="s">
        <v>513</v>
      </c>
      <c r="G270" s="36"/>
      <c r="H270" s="36"/>
      <c r="I270" s="150"/>
      <c r="J270" s="36"/>
      <c r="K270" s="36"/>
      <c r="L270" s="40"/>
      <c r="M270" s="227"/>
      <c r="N270" s="228"/>
      <c r="O270" s="87"/>
      <c r="P270" s="87"/>
      <c r="Q270" s="87"/>
      <c r="R270" s="87"/>
      <c r="S270" s="87"/>
      <c r="T270" s="88"/>
      <c r="U270" s="34"/>
      <c r="V270" s="34"/>
      <c r="W270" s="34"/>
      <c r="X270" s="34"/>
      <c r="Y270" s="34"/>
      <c r="Z270" s="34"/>
      <c r="AA270" s="34"/>
      <c r="AB270" s="34"/>
      <c r="AC270" s="34"/>
      <c r="AD270" s="34"/>
      <c r="AE270" s="34"/>
      <c r="AT270" s="13" t="s">
        <v>340</v>
      </c>
      <c r="AU270" s="13" t="s">
        <v>76</v>
      </c>
    </row>
    <row r="271" s="10" customFormat="1">
      <c r="A271" s="10"/>
      <c r="B271" s="230"/>
      <c r="C271" s="231"/>
      <c r="D271" s="225" t="s">
        <v>203</v>
      </c>
      <c r="E271" s="232" t="s">
        <v>1</v>
      </c>
      <c r="F271" s="233" t="s">
        <v>1090</v>
      </c>
      <c r="G271" s="231"/>
      <c r="H271" s="234">
        <v>17.82</v>
      </c>
      <c r="I271" s="235"/>
      <c r="J271" s="231"/>
      <c r="K271" s="231"/>
      <c r="L271" s="236"/>
      <c r="M271" s="237"/>
      <c r="N271" s="238"/>
      <c r="O271" s="238"/>
      <c r="P271" s="238"/>
      <c r="Q271" s="238"/>
      <c r="R271" s="238"/>
      <c r="S271" s="238"/>
      <c r="T271" s="239"/>
      <c r="U271" s="10"/>
      <c r="V271" s="10"/>
      <c r="W271" s="10"/>
      <c r="X271" s="10"/>
      <c r="Y271" s="10"/>
      <c r="Z271" s="10"/>
      <c r="AA271" s="10"/>
      <c r="AB271" s="10"/>
      <c r="AC271" s="10"/>
      <c r="AD271" s="10"/>
      <c r="AE271" s="10"/>
      <c r="AT271" s="240" t="s">
        <v>203</v>
      </c>
      <c r="AU271" s="240" t="s">
        <v>76</v>
      </c>
      <c r="AV271" s="10" t="s">
        <v>85</v>
      </c>
      <c r="AW271" s="10" t="s">
        <v>32</v>
      </c>
      <c r="AX271" s="10" t="s">
        <v>83</v>
      </c>
      <c r="AY271" s="240" t="s">
        <v>197</v>
      </c>
    </row>
    <row r="272" s="2" customFormat="1" ht="16.5" customHeight="1">
      <c r="A272" s="34"/>
      <c r="B272" s="35"/>
      <c r="C272" s="211" t="s">
        <v>426</v>
      </c>
      <c r="D272" s="211" t="s">
        <v>192</v>
      </c>
      <c r="E272" s="212" t="s">
        <v>509</v>
      </c>
      <c r="F272" s="213" t="s">
        <v>510</v>
      </c>
      <c r="G272" s="214" t="s">
        <v>307</v>
      </c>
      <c r="H272" s="215">
        <v>0.40000000000000002</v>
      </c>
      <c r="I272" s="216"/>
      <c r="J272" s="217">
        <f>ROUND(I272*H272,2)</f>
        <v>0</v>
      </c>
      <c r="K272" s="218"/>
      <c r="L272" s="40"/>
      <c r="M272" s="219" t="s">
        <v>1</v>
      </c>
      <c r="N272" s="220" t="s">
        <v>41</v>
      </c>
      <c r="O272" s="87"/>
      <c r="P272" s="221">
        <f>O272*H272</f>
        <v>0</v>
      </c>
      <c r="Q272" s="221">
        <v>0</v>
      </c>
      <c r="R272" s="221">
        <f>Q272*H272</f>
        <v>0</v>
      </c>
      <c r="S272" s="221">
        <v>0</v>
      </c>
      <c r="T272" s="222">
        <f>S272*H272</f>
        <v>0</v>
      </c>
      <c r="U272" s="34"/>
      <c r="V272" s="34"/>
      <c r="W272" s="34"/>
      <c r="X272" s="34"/>
      <c r="Y272" s="34"/>
      <c r="Z272" s="34"/>
      <c r="AA272" s="34"/>
      <c r="AB272" s="34"/>
      <c r="AC272" s="34"/>
      <c r="AD272" s="34"/>
      <c r="AE272" s="34"/>
      <c r="AR272" s="223" t="s">
        <v>503</v>
      </c>
      <c r="AT272" s="223" t="s">
        <v>192</v>
      </c>
      <c r="AU272" s="223" t="s">
        <v>76</v>
      </c>
      <c r="AY272" s="13" t="s">
        <v>197</v>
      </c>
      <c r="BE272" s="224">
        <f>IF(N272="základní",J272,0)</f>
        <v>0</v>
      </c>
      <c r="BF272" s="224">
        <f>IF(N272="snížená",J272,0)</f>
        <v>0</v>
      </c>
      <c r="BG272" s="224">
        <f>IF(N272="zákl. přenesená",J272,0)</f>
        <v>0</v>
      </c>
      <c r="BH272" s="224">
        <f>IF(N272="sníž. přenesená",J272,0)</f>
        <v>0</v>
      </c>
      <c r="BI272" s="224">
        <f>IF(N272="nulová",J272,0)</f>
        <v>0</v>
      </c>
      <c r="BJ272" s="13" t="s">
        <v>83</v>
      </c>
      <c r="BK272" s="224">
        <f>ROUND(I272*H272,2)</f>
        <v>0</v>
      </c>
      <c r="BL272" s="13" t="s">
        <v>503</v>
      </c>
      <c r="BM272" s="223" t="s">
        <v>1091</v>
      </c>
    </row>
    <row r="273" s="2" customFormat="1">
      <c r="A273" s="34"/>
      <c r="B273" s="35"/>
      <c r="C273" s="36"/>
      <c r="D273" s="225" t="s">
        <v>199</v>
      </c>
      <c r="E273" s="36"/>
      <c r="F273" s="226" t="s">
        <v>512</v>
      </c>
      <c r="G273" s="36"/>
      <c r="H273" s="36"/>
      <c r="I273" s="150"/>
      <c r="J273" s="36"/>
      <c r="K273" s="36"/>
      <c r="L273" s="40"/>
      <c r="M273" s="227"/>
      <c r="N273" s="228"/>
      <c r="O273" s="87"/>
      <c r="P273" s="87"/>
      <c r="Q273" s="87"/>
      <c r="R273" s="87"/>
      <c r="S273" s="87"/>
      <c r="T273" s="88"/>
      <c r="U273" s="34"/>
      <c r="V273" s="34"/>
      <c r="W273" s="34"/>
      <c r="X273" s="34"/>
      <c r="Y273" s="34"/>
      <c r="Z273" s="34"/>
      <c r="AA273" s="34"/>
      <c r="AB273" s="34"/>
      <c r="AC273" s="34"/>
      <c r="AD273" s="34"/>
      <c r="AE273" s="34"/>
      <c r="AT273" s="13" t="s">
        <v>199</v>
      </c>
      <c r="AU273" s="13" t="s">
        <v>76</v>
      </c>
    </row>
    <row r="274" s="2" customFormat="1">
      <c r="A274" s="34"/>
      <c r="B274" s="35"/>
      <c r="C274" s="36"/>
      <c r="D274" s="225" t="s">
        <v>340</v>
      </c>
      <c r="E274" s="36"/>
      <c r="F274" s="229" t="s">
        <v>513</v>
      </c>
      <c r="G274" s="36"/>
      <c r="H274" s="36"/>
      <c r="I274" s="150"/>
      <c r="J274" s="36"/>
      <c r="K274" s="36"/>
      <c r="L274" s="40"/>
      <c r="M274" s="227"/>
      <c r="N274" s="228"/>
      <c r="O274" s="87"/>
      <c r="P274" s="87"/>
      <c r="Q274" s="87"/>
      <c r="R274" s="87"/>
      <c r="S274" s="87"/>
      <c r="T274" s="88"/>
      <c r="U274" s="34"/>
      <c r="V274" s="34"/>
      <c r="W274" s="34"/>
      <c r="X274" s="34"/>
      <c r="Y274" s="34"/>
      <c r="Z274" s="34"/>
      <c r="AA274" s="34"/>
      <c r="AB274" s="34"/>
      <c r="AC274" s="34"/>
      <c r="AD274" s="34"/>
      <c r="AE274" s="34"/>
      <c r="AT274" s="13" t="s">
        <v>340</v>
      </c>
      <c r="AU274" s="13" t="s">
        <v>76</v>
      </c>
    </row>
    <row r="275" s="2" customFormat="1" ht="16.5" customHeight="1">
      <c r="A275" s="34"/>
      <c r="B275" s="35"/>
      <c r="C275" s="211" t="s">
        <v>433</v>
      </c>
      <c r="D275" s="211" t="s">
        <v>192</v>
      </c>
      <c r="E275" s="212" t="s">
        <v>501</v>
      </c>
      <c r="F275" s="213" t="s">
        <v>502</v>
      </c>
      <c r="G275" s="214" t="s">
        <v>307</v>
      </c>
      <c r="H275" s="215">
        <v>17.82</v>
      </c>
      <c r="I275" s="216"/>
      <c r="J275" s="217">
        <f>ROUND(I275*H275,2)</f>
        <v>0</v>
      </c>
      <c r="K275" s="218"/>
      <c r="L275" s="40"/>
      <c r="M275" s="219" t="s">
        <v>1</v>
      </c>
      <c r="N275" s="220" t="s">
        <v>41</v>
      </c>
      <c r="O275" s="87"/>
      <c r="P275" s="221">
        <f>O275*H275</f>
        <v>0</v>
      </c>
      <c r="Q275" s="221">
        <v>0</v>
      </c>
      <c r="R275" s="221">
        <f>Q275*H275</f>
        <v>0</v>
      </c>
      <c r="S275" s="221">
        <v>0</v>
      </c>
      <c r="T275" s="222">
        <f>S275*H275</f>
        <v>0</v>
      </c>
      <c r="U275" s="34"/>
      <c r="V275" s="34"/>
      <c r="W275" s="34"/>
      <c r="X275" s="34"/>
      <c r="Y275" s="34"/>
      <c r="Z275" s="34"/>
      <c r="AA275" s="34"/>
      <c r="AB275" s="34"/>
      <c r="AC275" s="34"/>
      <c r="AD275" s="34"/>
      <c r="AE275" s="34"/>
      <c r="AR275" s="223" t="s">
        <v>503</v>
      </c>
      <c r="AT275" s="223" t="s">
        <v>192</v>
      </c>
      <c r="AU275" s="223" t="s">
        <v>76</v>
      </c>
      <c r="AY275" s="13" t="s">
        <v>197</v>
      </c>
      <c r="BE275" s="224">
        <f>IF(N275="základní",J275,0)</f>
        <v>0</v>
      </c>
      <c r="BF275" s="224">
        <f>IF(N275="snížená",J275,0)</f>
        <v>0</v>
      </c>
      <c r="BG275" s="224">
        <f>IF(N275="zákl. přenesená",J275,0)</f>
        <v>0</v>
      </c>
      <c r="BH275" s="224">
        <f>IF(N275="sníž. přenesená",J275,0)</f>
        <v>0</v>
      </c>
      <c r="BI275" s="224">
        <f>IF(N275="nulová",J275,0)</f>
        <v>0</v>
      </c>
      <c r="BJ275" s="13" t="s">
        <v>83</v>
      </c>
      <c r="BK275" s="224">
        <f>ROUND(I275*H275,2)</f>
        <v>0</v>
      </c>
      <c r="BL275" s="13" t="s">
        <v>503</v>
      </c>
      <c r="BM275" s="223" t="s">
        <v>1092</v>
      </c>
    </row>
    <row r="276" s="2" customFormat="1">
      <c r="A276" s="34"/>
      <c r="B276" s="35"/>
      <c r="C276" s="36"/>
      <c r="D276" s="225" t="s">
        <v>199</v>
      </c>
      <c r="E276" s="36"/>
      <c r="F276" s="226" t="s">
        <v>505</v>
      </c>
      <c r="G276" s="36"/>
      <c r="H276" s="36"/>
      <c r="I276" s="150"/>
      <c r="J276" s="36"/>
      <c r="K276" s="36"/>
      <c r="L276" s="40"/>
      <c r="M276" s="227"/>
      <c r="N276" s="228"/>
      <c r="O276" s="87"/>
      <c r="P276" s="87"/>
      <c r="Q276" s="87"/>
      <c r="R276" s="87"/>
      <c r="S276" s="87"/>
      <c r="T276" s="88"/>
      <c r="U276" s="34"/>
      <c r="V276" s="34"/>
      <c r="W276" s="34"/>
      <c r="X276" s="34"/>
      <c r="Y276" s="34"/>
      <c r="Z276" s="34"/>
      <c r="AA276" s="34"/>
      <c r="AB276" s="34"/>
      <c r="AC276" s="34"/>
      <c r="AD276" s="34"/>
      <c r="AE276" s="34"/>
      <c r="AT276" s="13" t="s">
        <v>199</v>
      </c>
      <c r="AU276" s="13" t="s">
        <v>76</v>
      </c>
    </row>
    <row r="277" s="2" customFormat="1">
      <c r="A277" s="34"/>
      <c r="B277" s="35"/>
      <c r="C277" s="36"/>
      <c r="D277" s="225" t="s">
        <v>340</v>
      </c>
      <c r="E277" s="36"/>
      <c r="F277" s="229" t="s">
        <v>506</v>
      </c>
      <c r="G277" s="36"/>
      <c r="H277" s="36"/>
      <c r="I277" s="150"/>
      <c r="J277" s="36"/>
      <c r="K277" s="36"/>
      <c r="L277" s="40"/>
      <c r="M277" s="227"/>
      <c r="N277" s="228"/>
      <c r="O277" s="87"/>
      <c r="P277" s="87"/>
      <c r="Q277" s="87"/>
      <c r="R277" s="87"/>
      <c r="S277" s="87"/>
      <c r="T277" s="88"/>
      <c r="U277" s="34"/>
      <c r="V277" s="34"/>
      <c r="W277" s="34"/>
      <c r="X277" s="34"/>
      <c r="Y277" s="34"/>
      <c r="Z277" s="34"/>
      <c r="AA277" s="34"/>
      <c r="AB277" s="34"/>
      <c r="AC277" s="34"/>
      <c r="AD277" s="34"/>
      <c r="AE277" s="34"/>
      <c r="AT277" s="13" t="s">
        <v>340</v>
      </c>
      <c r="AU277" s="13" t="s">
        <v>76</v>
      </c>
    </row>
    <row r="278" s="10" customFormat="1">
      <c r="A278" s="10"/>
      <c r="B278" s="230"/>
      <c r="C278" s="231"/>
      <c r="D278" s="225" t="s">
        <v>203</v>
      </c>
      <c r="E278" s="232" t="s">
        <v>1</v>
      </c>
      <c r="F278" s="233" t="s">
        <v>1093</v>
      </c>
      <c r="G278" s="231"/>
      <c r="H278" s="234">
        <v>17.82</v>
      </c>
      <c r="I278" s="235"/>
      <c r="J278" s="231"/>
      <c r="K278" s="231"/>
      <c r="L278" s="236"/>
      <c r="M278" s="237"/>
      <c r="N278" s="238"/>
      <c r="O278" s="238"/>
      <c r="P278" s="238"/>
      <c r="Q278" s="238"/>
      <c r="R278" s="238"/>
      <c r="S278" s="238"/>
      <c r="T278" s="239"/>
      <c r="U278" s="10"/>
      <c r="V278" s="10"/>
      <c r="W278" s="10"/>
      <c r="X278" s="10"/>
      <c r="Y278" s="10"/>
      <c r="Z278" s="10"/>
      <c r="AA278" s="10"/>
      <c r="AB278" s="10"/>
      <c r="AC278" s="10"/>
      <c r="AD278" s="10"/>
      <c r="AE278" s="10"/>
      <c r="AT278" s="240" t="s">
        <v>203</v>
      </c>
      <c r="AU278" s="240" t="s">
        <v>76</v>
      </c>
      <c r="AV278" s="10" t="s">
        <v>85</v>
      </c>
      <c r="AW278" s="10" t="s">
        <v>32</v>
      </c>
      <c r="AX278" s="10" t="s">
        <v>83</v>
      </c>
      <c r="AY278" s="240" t="s">
        <v>197</v>
      </c>
    </row>
    <row r="279" s="2" customFormat="1" ht="16.5" customHeight="1">
      <c r="A279" s="34"/>
      <c r="B279" s="35"/>
      <c r="C279" s="211" t="s">
        <v>440</v>
      </c>
      <c r="D279" s="211" t="s">
        <v>192</v>
      </c>
      <c r="E279" s="212" t="s">
        <v>496</v>
      </c>
      <c r="F279" s="213" t="s">
        <v>497</v>
      </c>
      <c r="G279" s="214" t="s">
        <v>209</v>
      </c>
      <c r="H279" s="215">
        <v>5</v>
      </c>
      <c r="I279" s="216"/>
      <c r="J279" s="217">
        <f>ROUND(I279*H279,2)</f>
        <v>0</v>
      </c>
      <c r="K279" s="218"/>
      <c r="L279" s="40"/>
      <c r="M279" s="219" t="s">
        <v>1</v>
      </c>
      <c r="N279" s="220" t="s">
        <v>41</v>
      </c>
      <c r="O279" s="87"/>
      <c r="P279" s="221">
        <f>O279*H279</f>
        <v>0</v>
      </c>
      <c r="Q279" s="221">
        <v>0</v>
      </c>
      <c r="R279" s="221">
        <f>Q279*H279</f>
        <v>0</v>
      </c>
      <c r="S279" s="221">
        <v>0</v>
      </c>
      <c r="T279" s="222">
        <f>S279*H279</f>
        <v>0</v>
      </c>
      <c r="U279" s="34"/>
      <c r="V279" s="34"/>
      <c r="W279" s="34"/>
      <c r="X279" s="34"/>
      <c r="Y279" s="34"/>
      <c r="Z279" s="34"/>
      <c r="AA279" s="34"/>
      <c r="AB279" s="34"/>
      <c r="AC279" s="34"/>
      <c r="AD279" s="34"/>
      <c r="AE279" s="34"/>
      <c r="AR279" s="223" t="s">
        <v>503</v>
      </c>
      <c r="AT279" s="223" t="s">
        <v>192</v>
      </c>
      <c r="AU279" s="223" t="s">
        <v>76</v>
      </c>
      <c r="AY279" s="13" t="s">
        <v>197</v>
      </c>
      <c r="BE279" s="224">
        <f>IF(N279="základní",J279,0)</f>
        <v>0</v>
      </c>
      <c r="BF279" s="224">
        <f>IF(N279="snížená",J279,0)</f>
        <v>0</v>
      </c>
      <c r="BG279" s="224">
        <f>IF(N279="zákl. přenesená",J279,0)</f>
        <v>0</v>
      </c>
      <c r="BH279" s="224">
        <f>IF(N279="sníž. přenesená",J279,0)</f>
        <v>0</v>
      </c>
      <c r="BI279" s="224">
        <f>IF(N279="nulová",J279,0)</f>
        <v>0</v>
      </c>
      <c r="BJ279" s="13" t="s">
        <v>83</v>
      </c>
      <c r="BK279" s="224">
        <f>ROUND(I279*H279,2)</f>
        <v>0</v>
      </c>
      <c r="BL279" s="13" t="s">
        <v>503</v>
      </c>
      <c r="BM279" s="223" t="s">
        <v>1094</v>
      </c>
    </row>
    <row r="280" s="2" customFormat="1">
      <c r="A280" s="34"/>
      <c r="B280" s="35"/>
      <c r="C280" s="36"/>
      <c r="D280" s="225" t="s">
        <v>199</v>
      </c>
      <c r="E280" s="36"/>
      <c r="F280" s="226" t="s">
        <v>499</v>
      </c>
      <c r="G280" s="36"/>
      <c r="H280" s="36"/>
      <c r="I280" s="150"/>
      <c r="J280" s="36"/>
      <c r="K280" s="36"/>
      <c r="L280" s="40"/>
      <c r="M280" s="227"/>
      <c r="N280" s="228"/>
      <c r="O280" s="87"/>
      <c r="P280" s="87"/>
      <c r="Q280" s="87"/>
      <c r="R280" s="87"/>
      <c r="S280" s="87"/>
      <c r="T280" s="88"/>
      <c r="U280" s="34"/>
      <c r="V280" s="34"/>
      <c r="W280" s="34"/>
      <c r="X280" s="34"/>
      <c r="Y280" s="34"/>
      <c r="Z280" s="34"/>
      <c r="AA280" s="34"/>
      <c r="AB280" s="34"/>
      <c r="AC280" s="34"/>
      <c r="AD280" s="34"/>
      <c r="AE280" s="34"/>
      <c r="AT280" s="13" t="s">
        <v>199</v>
      </c>
      <c r="AU280" s="13" t="s">
        <v>76</v>
      </c>
    </row>
    <row r="281" s="2" customFormat="1">
      <c r="A281" s="34"/>
      <c r="B281" s="35"/>
      <c r="C281" s="36"/>
      <c r="D281" s="225" t="s">
        <v>340</v>
      </c>
      <c r="E281" s="36"/>
      <c r="F281" s="229" t="s">
        <v>1095</v>
      </c>
      <c r="G281" s="36"/>
      <c r="H281" s="36"/>
      <c r="I281" s="150"/>
      <c r="J281" s="36"/>
      <c r="K281" s="36"/>
      <c r="L281" s="40"/>
      <c r="M281" s="227"/>
      <c r="N281" s="228"/>
      <c r="O281" s="87"/>
      <c r="P281" s="87"/>
      <c r="Q281" s="87"/>
      <c r="R281" s="87"/>
      <c r="S281" s="87"/>
      <c r="T281" s="88"/>
      <c r="U281" s="34"/>
      <c r="V281" s="34"/>
      <c r="W281" s="34"/>
      <c r="X281" s="34"/>
      <c r="Y281" s="34"/>
      <c r="Z281" s="34"/>
      <c r="AA281" s="34"/>
      <c r="AB281" s="34"/>
      <c r="AC281" s="34"/>
      <c r="AD281" s="34"/>
      <c r="AE281" s="34"/>
      <c r="AT281" s="13" t="s">
        <v>340</v>
      </c>
      <c r="AU281" s="13" t="s">
        <v>76</v>
      </c>
    </row>
    <row r="282" s="10" customFormat="1">
      <c r="A282" s="10"/>
      <c r="B282" s="230"/>
      <c r="C282" s="231"/>
      <c r="D282" s="225" t="s">
        <v>203</v>
      </c>
      <c r="E282" s="232" t="s">
        <v>1</v>
      </c>
      <c r="F282" s="233" t="s">
        <v>1096</v>
      </c>
      <c r="G282" s="231"/>
      <c r="H282" s="234">
        <v>5</v>
      </c>
      <c r="I282" s="235"/>
      <c r="J282" s="231"/>
      <c r="K282" s="231"/>
      <c r="L282" s="236"/>
      <c r="M282" s="237"/>
      <c r="N282" s="238"/>
      <c r="O282" s="238"/>
      <c r="P282" s="238"/>
      <c r="Q282" s="238"/>
      <c r="R282" s="238"/>
      <c r="S282" s="238"/>
      <c r="T282" s="239"/>
      <c r="U282" s="10"/>
      <c r="V282" s="10"/>
      <c r="W282" s="10"/>
      <c r="X282" s="10"/>
      <c r="Y282" s="10"/>
      <c r="Z282" s="10"/>
      <c r="AA282" s="10"/>
      <c r="AB282" s="10"/>
      <c r="AC282" s="10"/>
      <c r="AD282" s="10"/>
      <c r="AE282" s="10"/>
      <c r="AT282" s="240" t="s">
        <v>203</v>
      </c>
      <c r="AU282" s="240" t="s">
        <v>76</v>
      </c>
      <c r="AV282" s="10" t="s">
        <v>85</v>
      </c>
      <c r="AW282" s="10" t="s">
        <v>32</v>
      </c>
      <c r="AX282" s="10" t="s">
        <v>83</v>
      </c>
      <c r="AY282" s="240" t="s">
        <v>197</v>
      </c>
    </row>
    <row r="283" s="2" customFormat="1" ht="16.5" customHeight="1">
      <c r="A283" s="34"/>
      <c r="B283" s="35"/>
      <c r="C283" s="211" t="s">
        <v>446</v>
      </c>
      <c r="D283" s="211" t="s">
        <v>192</v>
      </c>
      <c r="E283" s="212" t="s">
        <v>1097</v>
      </c>
      <c r="F283" s="213" t="s">
        <v>1098</v>
      </c>
      <c r="G283" s="214" t="s">
        <v>307</v>
      </c>
      <c r="H283" s="215">
        <v>1374.768</v>
      </c>
      <c r="I283" s="216"/>
      <c r="J283" s="217">
        <f>ROUND(I283*H283,2)</f>
        <v>0</v>
      </c>
      <c r="K283" s="218"/>
      <c r="L283" s="40"/>
      <c r="M283" s="219" t="s">
        <v>1</v>
      </c>
      <c r="N283" s="220" t="s">
        <v>41</v>
      </c>
      <c r="O283" s="87"/>
      <c r="P283" s="221">
        <f>O283*H283</f>
        <v>0</v>
      </c>
      <c r="Q283" s="221">
        <v>0</v>
      </c>
      <c r="R283" s="221">
        <f>Q283*H283</f>
        <v>0</v>
      </c>
      <c r="S283" s="221">
        <v>0</v>
      </c>
      <c r="T283" s="222">
        <f>S283*H283</f>
        <v>0</v>
      </c>
      <c r="U283" s="34"/>
      <c r="V283" s="34"/>
      <c r="W283" s="34"/>
      <c r="X283" s="34"/>
      <c r="Y283" s="34"/>
      <c r="Z283" s="34"/>
      <c r="AA283" s="34"/>
      <c r="AB283" s="34"/>
      <c r="AC283" s="34"/>
      <c r="AD283" s="34"/>
      <c r="AE283" s="34"/>
      <c r="AR283" s="223" t="s">
        <v>503</v>
      </c>
      <c r="AT283" s="223" t="s">
        <v>192</v>
      </c>
      <c r="AU283" s="223" t="s">
        <v>76</v>
      </c>
      <c r="AY283" s="13" t="s">
        <v>197</v>
      </c>
      <c r="BE283" s="224">
        <f>IF(N283="základní",J283,0)</f>
        <v>0</v>
      </c>
      <c r="BF283" s="224">
        <f>IF(N283="snížená",J283,0)</f>
        <v>0</v>
      </c>
      <c r="BG283" s="224">
        <f>IF(N283="zákl. přenesená",J283,0)</f>
        <v>0</v>
      </c>
      <c r="BH283" s="224">
        <f>IF(N283="sníž. přenesená",J283,0)</f>
        <v>0</v>
      </c>
      <c r="BI283" s="224">
        <f>IF(N283="nulová",J283,0)</f>
        <v>0</v>
      </c>
      <c r="BJ283" s="13" t="s">
        <v>83</v>
      </c>
      <c r="BK283" s="224">
        <f>ROUND(I283*H283,2)</f>
        <v>0</v>
      </c>
      <c r="BL283" s="13" t="s">
        <v>503</v>
      </c>
      <c r="BM283" s="223" t="s">
        <v>1099</v>
      </c>
    </row>
    <row r="284" s="2" customFormat="1">
      <c r="A284" s="34"/>
      <c r="B284" s="35"/>
      <c r="C284" s="36"/>
      <c r="D284" s="225" t="s">
        <v>199</v>
      </c>
      <c r="E284" s="36"/>
      <c r="F284" s="226" t="s">
        <v>1100</v>
      </c>
      <c r="G284" s="36"/>
      <c r="H284" s="36"/>
      <c r="I284" s="150"/>
      <c r="J284" s="36"/>
      <c r="K284" s="36"/>
      <c r="L284" s="40"/>
      <c r="M284" s="227"/>
      <c r="N284" s="228"/>
      <c r="O284" s="87"/>
      <c r="P284" s="87"/>
      <c r="Q284" s="87"/>
      <c r="R284" s="87"/>
      <c r="S284" s="87"/>
      <c r="T284" s="88"/>
      <c r="U284" s="34"/>
      <c r="V284" s="34"/>
      <c r="W284" s="34"/>
      <c r="X284" s="34"/>
      <c r="Y284" s="34"/>
      <c r="Z284" s="34"/>
      <c r="AA284" s="34"/>
      <c r="AB284" s="34"/>
      <c r="AC284" s="34"/>
      <c r="AD284" s="34"/>
      <c r="AE284" s="34"/>
      <c r="AT284" s="13" t="s">
        <v>199</v>
      </c>
      <c r="AU284" s="13" t="s">
        <v>76</v>
      </c>
    </row>
    <row r="285" s="2" customFormat="1">
      <c r="A285" s="34"/>
      <c r="B285" s="35"/>
      <c r="C285" s="36"/>
      <c r="D285" s="225" t="s">
        <v>340</v>
      </c>
      <c r="E285" s="36"/>
      <c r="F285" s="229" t="s">
        <v>525</v>
      </c>
      <c r="G285" s="36"/>
      <c r="H285" s="36"/>
      <c r="I285" s="150"/>
      <c r="J285" s="36"/>
      <c r="K285" s="36"/>
      <c r="L285" s="40"/>
      <c r="M285" s="227"/>
      <c r="N285" s="228"/>
      <c r="O285" s="87"/>
      <c r="P285" s="87"/>
      <c r="Q285" s="87"/>
      <c r="R285" s="87"/>
      <c r="S285" s="87"/>
      <c r="T285" s="88"/>
      <c r="U285" s="34"/>
      <c r="V285" s="34"/>
      <c r="W285" s="34"/>
      <c r="X285" s="34"/>
      <c r="Y285" s="34"/>
      <c r="Z285" s="34"/>
      <c r="AA285" s="34"/>
      <c r="AB285" s="34"/>
      <c r="AC285" s="34"/>
      <c r="AD285" s="34"/>
      <c r="AE285" s="34"/>
      <c r="AT285" s="13" t="s">
        <v>340</v>
      </c>
      <c r="AU285" s="13" t="s">
        <v>76</v>
      </c>
    </row>
    <row r="286" s="10" customFormat="1">
      <c r="A286" s="10"/>
      <c r="B286" s="230"/>
      <c r="C286" s="231"/>
      <c r="D286" s="225" t="s">
        <v>203</v>
      </c>
      <c r="E286" s="232" t="s">
        <v>1</v>
      </c>
      <c r="F286" s="233" t="s">
        <v>1101</v>
      </c>
      <c r="G286" s="231"/>
      <c r="H286" s="234">
        <v>1374.768</v>
      </c>
      <c r="I286" s="235"/>
      <c r="J286" s="231"/>
      <c r="K286" s="231"/>
      <c r="L286" s="236"/>
      <c r="M286" s="237"/>
      <c r="N286" s="238"/>
      <c r="O286" s="238"/>
      <c r="P286" s="238"/>
      <c r="Q286" s="238"/>
      <c r="R286" s="238"/>
      <c r="S286" s="238"/>
      <c r="T286" s="239"/>
      <c r="U286" s="10"/>
      <c r="V286" s="10"/>
      <c r="W286" s="10"/>
      <c r="X286" s="10"/>
      <c r="Y286" s="10"/>
      <c r="Z286" s="10"/>
      <c r="AA286" s="10"/>
      <c r="AB286" s="10"/>
      <c r="AC286" s="10"/>
      <c r="AD286" s="10"/>
      <c r="AE286" s="10"/>
      <c r="AT286" s="240" t="s">
        <v>203</v>
      </c>
      <c r="AU286" s="240" t="s">
        <v>76</v>
      </c>
      <c r="AV286" s="10" t="s">
        <v>85</v>
      </c>
      <c r="AW286" s="10" t="s">
        <v>32</v>
      </c>
      <c r="AX286" s="10" t="s">
        <v>83</v>
      </c>
      <c r="AY286" s="240" t="s">
        <v>197</v>
      </c>
    </row>
    <row r="287" s="2" customFormat="1" ht="21.75" customHeight="1">
      <c r="A287" s="34"/>
      <c r="B287" s="35"/>
      <c r="C287" s="211" t="s">
        <v>453</v>
      </c>
      <c r="D287" s="211" t="s">
        <v>192</v>
      </c>
      <c r="E287" s="212" t="s">
        <v>1102</v>
      </c>
      <c r="F287" s="213" t="s">
        <v>1103</v>
      </c>
      <c r="G287" s="214" t="s">
        <v>307</v>
      </c>
      <c r="H287" s="215">
        <v>17.82</v>
      </c>
      <c r="I287" s="216"/>
      <c r="J287" s="217">
        <f>ROUND(I287*H287,2)</f>
        <v>0</v>
      </c>
      <c r="K287" s="218"/>
      <c r="L287" s="40"/>
      <c r="M287" s="219" t="s">
        <v>1</v>
      </c>
      <c r="N287" s="220" t="s">
        <v>41</v>
      </c>
      <c r="O287" s="87"/>
      <c r="P287" s="221">
        <f>O287*H287</f>
        <v>0</v>
      </c>
      <c r="Q287" s="221">
        <v>0</v>
      </c>
      <c r="R287" s="221">
        <f>Q287*H287</f>
        <v>0</v>
      </c>
      <c r="S287" s="221">
        <v>0</v>
      </c>
      <c r="T287" s="222">
        <f>S287*H287</f>
        <v>0</v>
      </c>
      <c r="U287" s="34"/>
      <c r="V287" s="34"/>
      <c r="W287" s="34"/>
      <c r="X287" s="34"/>
      <c r="Y287" s="34"/>
      <c r="Z287" s="34"/>
      <c r="AA287" s="34"/>
      <c r="AB287" s="34"/>
      <c r="AC287" s="34"/>
      <c r="AD287" s="34"/>
      <c r="AE287" s="34"/>
      <c r="AR287" s="223" t="s">
        <v>503</v>
      </c>
      <c r="AT287" s="223" t="s">
        <v>192</v>
      </c>
      <c r="AU287" s="223" t="s">
        <v>76</v>
      </c>
      <c r="AY287" s="13" t="s">
        <v>197</v>
      </c>
      <c r="BE287" s="224">
        <f>IF(N287="základní",J287,0)</f>
        <v>0</v>
      </c>
      <c r="BF287" s="224">
        <f>IF(N287="snížená",J287,0)</f>
        <v>0</v>
      </c>
      <c r="BG287" s="224">
        <f>IF(N287="zákl. přenesená",J287,0)</f>
        <v>0</v>
      </c>
      <c r="BH287" s="224">
        <f>IF(N287="sníž. přenesená",J287,0)</f>
        <v>0</v>
      </c>
      <c r="BI287" s="224">
        <f>IF(N287="nulová",J287,0)</f>
        <v>0</v>
      </c>
      <c r="BJ287" s="13" t="s">
        <v>83</v>
      </c>
      <c r="BK287" s="224">
        <f>ROUND(I287*H287,2)</f>
        <v>0</v>
      </c>
      <c r="BL287" s="13" t="s">
        <v>503</v>
      </c>
      <c r="BM287" s="223" t="s">
        <v>1104</v>
      </c>
    </row>
    <row r="288" s="2" customFormat="1">
      <c r="A288" s="34"/>
      <c r="B288" s="35"/>
      <c r="C288" s="36"/>
      <c r="D288" s="225" t="s">
        <v>199</v>
      </c>
      <c r="E288" s="36"/>
      <c r="F288" s="226" t="s">
        <v>1105</v>
      </c>
      <c r="G288" s="36"/>
      <c r="H288" s="36"/>
      <c r="I288" s="150"/>
      <c r="J288" s="36"/>
      <c r="K288" s="36"/>
      <c r="L288" s="40"/>
      <c r="M288" s="227"/>
      <c r="N288" s="228"/>
      <c r="O288" s="87"/>
      <c r="P288" s="87"/>
      <c r="Q288" s="87"/>
      <c r="R288" s="87"/>
      <c r="S288" s="87"/>
      <c r="T288" s="88"/>
      <c r="U288" s="34"/>
      <c r="V288" s="34"/>
      <c r="W288" s="34"/>
      <c r="X288" s="34"/>
      <c r="Y288" s="34"/>
      <c r="Z288" s="34"/>
      <c r="AA288" s="34"/>
      <c r="AB288" s="34"/>
      <c r="AC288" s="34"/>
      <c r="AD288" s="34"/>
      <c r="AE288" s="34"/>
      <c r="AT288" s="13" t="s">
        <v>199</v>
      </c>
      <c r="AU288" s="13" t="s">
        <v>76</v>
      </c>
    </row>
    <row r="289" s="2" customFormat="1">
      <c r="A289" s="34"/>
      <c r="B289" s="35"/>
      <c r="C289" s="36"/>
      <c r="D289" s="225" t="s">
        <v>340</v>
      </c>
      <c r="E289" s="36"/>
      <c r="F289" s="229" t="s">
        <v>525</v>
      </c>
      <c r="G289" s="36"/>
      <c r="H289" s="36"/>
      <c r="I289" s="150"/>
      <c r="J289" s="36"/>
      <c r="K289" s="36"/>
      <c r="L289" s="40"/>
      <c r="M289" s="227"/>
      <c r="N289" s="228"/>
      <c r="O289" s="87"/>
      <c r="P289" s="87"/>
      <c r="Q289" s="87"/>
      <c r="R289" s="87"/>
      <c r="S289" s="87"/>
      <c r="T289" s="88"/>
      <c r="U289" s="34"/>
      <c r="V289" s="34"/>
      <c r="W289" s="34"/>
      <c r="X289" s="34"/>
      <c r="Y289" s="34"/>
      <c r="Z289" s="34"/>
      <c r="AA289" s="34"/>
      <c r="AB289" s="34"/>
      <c r="AC289" s="34"/>
      <c r="AD289" s="34"/>
      <c r="AE289" s="34"/>
      <c r="AT289" s="13" t="s">
        <v>340</v>
      </c>
      <c r="AU289" s="13" t="s">
        <v>76</v>
      </c>
    </row>
    <row r="290" s="10" customFormat="1">
      <c r="A290" s="10"/>
      <c r="B290" s="230"/>
      <c r="C290" s="231"/>
      <c r="D290" s="225" t="s">
        <v>203</v>
      </c>
      <c r="E290" s="232" t="s">
        <v>1</v>
      </c>
      <c r="F290" s="233" t="s">
        <v>1106</v>
      </c>
      <c r="G290" s="231"/>
      <c r="H290" s="234">
        <v>17.82</v>
      </c>
      <c r="I290" s="235"/>
      <c r="J290" s="231"/>
      <c r="K290" s="231"/>
      <c r="L290" s="236"/>
      <c r="M290" s="237"/>
      <c r="N290" s="238"/>
      <c r="O290" s="238"/>
      <c r="P290" s="238"/>
      <c r="Q290" s="238"/>
      <c r="R290" s="238"/>
      <c r="S290" s="238"/>
      <c r="T290" s="239"/>
      <c r="U290" s="10"/>
      <c r="V290" s="10"/>
      <c r="W290" s="10"/>
      <c r="X290" s="10"/>
      <c r="Y290" s="10"/>
      <c r="Z290" s="10"/>
      <c r="AA290" s="10"/>
      <c r="AB290" s="10"/>
      <c r="AC290" s="10"/>
      <c r="AD290" s="10"/>
      <c r="AE290" s="10"/>
      <c r="AT290" s="240" t="s">
        <v>203</v>
      </c>
      <c r="AU290" s="240" t="s">
        <v>76</v>
      </c>
      <c r="AV290" s="10" t="s">
        <v>85</v>
      </c>
      <c r="AW290" s="10" t="s">
        <v>32</v>
      </c>
      <c r="AX290" s="10" t="s">
        <v>83</v>
      </c>
      <c r="AY290" s="240" t="s">
        <v>197</v>
      </c>
    </row>
    <row r="291" s="2" customFormat="1" ht="16.5" customHeight="1">
      <c r="A291" s="34"/>
      <c r="B291" s="35"/>
      <c r="C291" s="211" t="s">
        <v>458</v>
      </c>
      <c r="D291" s="211" t="s">
        <v>192</v>
      </c>
      <c r="E291" s="212" t="s">
        <v>1097</v>
      </c>
      <c r="F291" s="213" t="s">
        <v>1098</v>
      </c>
      <c r="G291" s="214" t="s">
        <v>307</v>
      </c>
      <c r="H291" s="215">
        <v>929.024</v>
      </c>
      <c r="I291" s="216"/>
      <c r="J291" s="217">
        <f>ROUND(I291*H291,2)</f>
        <v>0</v>
      </c>
      <c r="K291" s="218"/>
      <c r="L291" s="40"/>
      <c r="M291" s="219" t="s">
        <v>1</v>
      </c>
      <c r="N291" s="220" t="s">
        <v>41</v>
      </c>
      <c r="O291" s="87"/>
      <c r="P291" s="221">
        <f>O291*H291</f>
        <v>0</v>
      </c>
      <c r="Q291" s="221">
        <v>0</v>
      </c>
      <c r="R291" s="221">
        <f>Q291*H291</f>
        <v>0</v>
      </c>
      <c r="S291" s="221">
        <v>0</v>
      </c>
      <c r="T291" s="222">
        <f>S291*H291</f>
        <v>0</v>
      </c>
      <c r="U291" s="34"/>
      <c r="V291" s="34"/>
      <c r="W291" s="34"/>
      <c r="X291" s="34"/>
      <c r="Y291" s="34"/>
      <c r="Z291" s="34"/>
      <c r="AA291" s="34"/>
      <c r="AB291" s="34"/>
      <c r="AC291" s="34"/>
      <c r="AD291" s="34"/>
      <c r="AE291" s="34"/>
      <c r="AR291" s="223" t="s">
        <v>503</v>
      </c>
      <c r="AT291" s="223" t="s">
        <v>192</v>
      </c>
      <c r="AU291" s="223" t="s">
        <v>76</v>
      </c>
      <c r="AY291" s="13" t="s">
        <v>197</v>
      </c>
      <c r="BE291" s="224">
        <f>IF(N291="základní",J291,0)</f>
        <v>0</v>
      </c>
      <c r="BF291" s="224">
        <f>IF(N291="snížená",J291,0)</f>
        <v>0</v>
      </c>
      <c r="BG291" s="224">
        <f>IF(N291="zákl. přenesená",J291,0)</f>
        <v>0</v>
      </c>
      <c r="BH291" s="224">
        <f>IF(N291="sníž. přenesená",J291,0)</f>
        <v>0</v>
      </c>
      <c r="BI291" s="224">
        <f>IF(N291="nulová",J291,0)</f>
        <v>0</v>
      </c>
      <c r="BJ291" s="13" t="s">
        <v>83</v>
      </c>
      <c r="BK291" s="224">
        <f>ROUND(I291*H291,2)</f>
        <v>0</v>
      </c>
      <c r="BL291" s="13" t="s">
        <v>503</v>
      </c>
      <c r="BM291" s="223" t="s">
        <v>1107</v>
      </c>
    </row>
    <row r="292" s="2" customFormat="1">
      <c r="A292" s="34"/>
      <c r="B292" s="35"/>
      <c r="C292" s="36"/>
      <c r="D292" s="225" t="s">
        <v>199</v>
      </c>
      <c r="E292" s="36"/>
      <c r="F292" s="226" t="s">
        <v>1100</v>
      </c>
      <c r="G292" s="36"/>
      <c r="H292" s="36"/>
      <c r="I292" s="150"/>
      <c r="J292" s="36"/>
      <c r="K292" s="36"/>
      <c r="L292" s="40"/>
      <c r="M292" s="227"/>
      <c r="N292" s="228"/>
      <c r="O292" s="87"/>
      <c r="P292" s="87"/>
      <c r="Q292" s="87"/>
      <c r="R292" s="87"/>
      <c r="S292" s="87"/>
      <c r="T292" s="88"/>
      <c r="U292" s="34"/>
      <c r="V292" s="34"/>
      <c r="W292" s="34"/>
      <c r="X292" s="34"/>
      <c r="Y292" s="34"/>
      <c r="Z292" s="34"/>
      <c r="AA292" s="34"/>
      <c r="AB292" s="34"/>
      <c r="AC292" s="34"/>
      <c r="AD292" s="34"/>
      <c r="AE292" s="34"/>
      <c r="AT292" s="13" t="s">
        <v>199</v>
      </c>
      <c r="AU292" s="13" t="s">
        <v>76</v>
      </c>
    </row>
    <row r="293" s="2" customFormat="1">
      <c r="A293" s="34"/>
      <c r="B293" s="35"/>
      <c r="C293" s="36"/>
      <c r="D293" s="225" t="s">
        <v>340</v>
      </c>
      <c r="E293" s="36"/>
      <c r="F293" s="229" t="s">
        <v>525</v>
      </c>
      <c r="G293" s="36"/>
      <c r="H293" s="36"/>
      <c r="I293" s="150"/>
      <c r="J293" s="36"/>
      <c r="K293" s="36"/>
      <c r="L293" s="40"/>
      <c r="M293" s="227"/>
      <c r="N293" s="228"/>
      <c r="O293" s="87"/>
      <c r="P293" s="87"/>
      <c r="Q293" s="87"/>
      <c r="R293" s="87"/>
      <c r="S293" s="87"/>
      <c r="T293" s="88"/>
      <c r="U293" s="34"/>
      <c r="V293" s="34"/>
      <c r="W293" s="34"/>
      <c r="X293" s="34"/>
      <c r="Y293" s="34"/>
      <c r="Z293" s="34"/>
      <c r="AA293" s="34"/>
      <c r="AB293" s="34"/>
      <c r="AC293" s="34"/>
      <c r="AD293" s="34"/>
      <c r="AE293" s="34"/>
      <c r="AT293" s="13" t="s">
        <v>340</v>
      </c>
      <c r="AU293" s="13" t="s">
        <v>76</v>
      </c>
    </row>
    <row r="294" s="10" customFormat="1">
      <c r="A294" s="10"/>
      <c r="B294" s="230"/>
      <c r="C294" s="231"/>
      <c r="D294" s="225" t="s">
        <v>203</v>
      </c>
      <c r="E294" s="232" t="s">
        <v>1</v>
      </c>
      <c r="F294" s="233" t="s">
        <v>1108</v>
      </c>
      <c r="G294" s="231"/>
      <c r="H294" s="234">
        <v>8.5020000000000007</v>
      </c>
      <c r="I294" s="235"/>
      <c r="J294" s="231"/>
      <c r="K294" s="231"/>
      <c r="L294" s="236"/>
      <c r="M294" s="237"/>
      <c r="N294" s="238"/>
      <c r="O294" s="238"/>
      <c r="P294" s="238"/>
      <c r="Q294" s="238"/>
      <c r="R294" s="238"/>
      <c r="S294" s="238"/>
      <c r="T294" s="239"/>
      <c r="U294" s="10"/>
      <c r="V294" s="10"/>
      <c r="W294" s="10"/>
      <c r="X294" s="10"/>
      <c r="Y294" s="10"/>
      <c r="Z294" s="10"/>
      <c r="AA294" s="10"/>
      <c r="AB294" s="10"/>
      <c r="AC294" s="10"/>
      <c r="AD294" s="10"/>
      <c r="AE294" s="10"/>
      <c r="AT294" s="240" t="s">
        <v>203</v>
      </c>
      <c r="AU294" s="240" t="s">
        <v>76</v>
      </c>
      <c r="AV294" s="10" t="s">
        <v>85</v>
      </c>
      <c r="AW294" s="10" t="s">
        <v>32</v>
      </c>
      <c r="AX294" s="10" t="s">
        <v>76</v>
      </c>
      <c r="AY294" s="240" t="s">
        <v>197</v>
      </c>
    </row>
    <row r="295" s="10" customFormat="1">
      <c r="A295" s="10"/>
      <c r="B295" s="230"/>
      <c r="C295" s="231"/>
      <c r="D295" s="225" t="s">
        <v>203</v>
      </c>
      <c r="E295" s="232" t="s">
        <v>1</v>
      </c>
      <c r="F295" s="233" t="s">
        <v>1109</v>
      </c>
      <c r="G295" s="231"/>
      <c r="H295" s="234">
        <v>929.024</v>
      </c>
      <c r="I295" s="235"/>
      <c r="J295" s="231"/>
      <c r="K295" s="231"/>
      <c r="L295" s="236"/>
      <c r="M295" s="237"/>
      <c r="N295" s="238"/>
      <c r="O295" s="238"/>
      <c r="P295" s="238"/>
      <c r="Q295" s="238"/>
      <c r="R295" s="238"/>
      <c r="S295" s="238"/>
      <c r="T295" s="239"/>
      <c r="U295" s="10"/>
      <c r="V295" s="10"/>
      <c r="W295" s="10"/>
      <c r="X295" s="10"/>
      <c r="Y295" s="10"/>
      <c r="Z295" s="10"/>
      <c r="AA295" s="10"/>
      <c r="AB295" s="10"/>
      <c r="AC295" s="10"/>
      <c r="AD295" s="10"/>
      <c r="AE295" s="10"/>
      <c r="AT295" s="240" t="s">
        <v>203</v>
      </c>
      <c r="AU295" s="240" t="s">
        <v>76</v>
      </c>
      <c r="AV295" s="10" t="s">
        <v>85</v>
      </c>
      <c r="AW295" s="10" t="s">
        <v>32</v>
      </c>
      <c r="AX295" s="10" t="s">
        <v>83</v>
      </c>
      <c r="AY295" s="240" t="s">
        <v>197</v>
      </c>
    </row>
    <row r="296" s="2" customFormat="1" ht="16.5" customHeight="1">
      <c r="A296" s="34"/>
      <c r="B296" s="35"/>
      <c r="C296" s="211" t="s">
        <v>465</v>
      </c>
      <c r="D296" s="211" t="s">
        <v>192</v>
      </c>
      <c r="E296" s="212" t="s">
        <v>541</v>
      </c>
      <c r="F296" s="213" t="s">
        <v>542</v>
      </c>
      <c r="G296" s="214" t="s">
        <v>307</v>
      </c>
      <c r="H296" s="215">
        <v>4.5</v>
      </c>
      <c r="I296" s="216"/>
      <c r="J296" s="217">
        <f>ROUND(I296*H296,2)</f>
        <v>0</v>
      </c>
      <c r="K296" s="218"/>
      <c r="L296" s="40"/>
      <c r="M296" s="219" t="s">
        <v>1</v>
      </c>
      <c r="N296" s="220" t="s">
        <v>41</v>
      </c>
      <c r="O296" s="87"/>
      <c r="P296" s="221">
        <f>O296*H296</f>
        <v>0</v>
      </c>
      <c r="Q296" s="221">
        <v>0</v>
      </c>
      <c r="R296" s="221">
        <f>Q296*H296</f>
        <v>0</v>
      </c>
      <c r="S296" s="221">
        <v>0</v>
      </c>
      <c r="T296" s="222">
        <f>S296*H296</f>
        <v>0</v>
      </c>
      <c r="U296" s="34"/>
      <c r="V296" s="34"/>
      <c r="W296" s="34"/>
      <c r="X296" s="34"/>
      <c r="Y296" s="34"/>
      <c r="Z296" s="34"/>
      <c r="AA296" s="34"/>
      <c r="AB296" s="34"/>
      <c r="AC296" s="34"/>
      <c r="AD296" s="34"/>
      <c r="AE296" s="34"/>
      <c r="AR296" s="223" t="s">
        <v>503</v>
      </c>
      <c r="AT296" s="223" t="s">
        <v>192</v>
      </c>
      <c r="AU296" s="223" t="s">
        <v>76</v>
      </c>
      <c r="AY296" s="13" t="s">
        <v>197</v>
      </c>
      <c r="BE296" s="224">
        <f>IF(N296="základní",J296,0)</f>
        <v>0</v>
      </c>
      <c r="BF296" s="224">
        <f>IF(N296="snížená",J296,0)</f>
        <v>0</v>
      </c>
      <c r="BG296" s="224">
        <f>IF(N296="zákl. přenesená",J296,0)</f>
        <v>0</v>
      </c>
      <c r="BH296" s="224">
        <f>IF(N296="sníž. přenesená",J296,0)</f>
        <v>0</v>
      </c>
      <c r="BI296" s="224">
        <f>IF(N296="nulová",J296,0)</f>
        <v>0</v>
      </c>
      <c r="BJ296" s="13" t="s">
        <v>83</v>
      </c>
      <c r="BK296" s="224">
        <f>ROUND(I296*H296,2)</f>
        <v>0</v>
      </c>
      <c r="BL296" s="13" t="s">
        <v>503</v>
      </c>
      <c r="BM296" s="223" t="s">
        <v>1110</v>
      </c>
    </row>
    <row r="297" s="2" customFormat="1">
      <c r="A297" s="34"/>
      <c r="B297" s="35"/>
      <c r="C297" s="36"/>
      <c r="D297" s="225" t="s">
        <v>199</v>
      </c>
      <c r="E297" s="36"/>
      <c r="F297" s="226" t="s">
        <v>544</v>
      </c>
      <c r="G297" s="36"/>
      <c r="H297" s="36"/>
      <c r="I297" s="150"/>
      <c r="J297" s="36"/>
      <c r="K297" s="36"/>
      <c r="L297" s="40"/>
      <c r="M297" s="227"/>
      <c r="N297" s="228"/>
      <c r="O297" s="87"/>
      <c r="P297" s="87"/>
      <c r="Q297" s="87"/>
      <c r="R297" s="87"/>
      <c r="S297" s="87"/>
      <c r="T297" s="88"/>
      <c r="U297" s="34"/>
      <c r="V297" s="34"/>
      <c r="W297" s="34"/>
      <c r="X297" s="34"/>
      <c r="Y297" s="34"/>
      <c r="Z297" s="34"/>
      <c r="AA297" s="34"/>
      <c r="AB297" s="34"/>
      <c r="AC297" s="34"/>
      <c r="AD297" s="34"/>
      <c r="AE297" s="34"/>
      <c r="AT297" s="13" t="s">
        <v>199</v>
      </c>
      <c r="AU297" s="13" t="s">
        <v>76</v>
      </c>
    </row>
    <row r="298" s="2" customFormat="1">
      <c r="A298" s="34"/>
      <c r="B298" s="35"/>
      <c r="C298" s="36"/>
      <c r="D298" s="225" t="s">
        <v>340</v>
      </c>
      <c r="E298" s="36"/>
      <c r="F298" s="229" t="s">
        <v>525</v>
      </c>
      <c r="G298" s="36"/>
      <c r="H298" s="36"/>
      <c r="I298" s="150"/>
      <c r="J298" s="36"/>
      <c r="K298" s="36"/>
      <c r="L298" s="40"/>
      <c r="M298" s="227"/>
      <c r="N298" s="228"/>
      <c r="O298" s="87"/>
      <c r="P298" s="87"/>
      <c r="Q298" s="87"/>
      <c r="R298" s="87"/>
      <c r="S298" s="87"/>
      <c r="T298" s="88"/>
      <c r="U298" s="34"/>
      <c r="V298" s="34"/>
      <c r="W298" s="34"/>
      <c r="X298" s="34"/>
      <c r="Y298" s="34"/>
      <c r="Z298" s="34"/>
      <c r="AA298" s="34"/>
      <c r="AB298" s="34"/>
      <c r="AC298" s="34"/>
      <c r="AD298" s="34"/>
      <c r="AE298" s="34"/>
      <c r="AT298" s="13" t="s">
        <v>340</v>
      </c>
      <c r="AU298" s="13" t="s">
        <v>76</v>
      </c>
    </row>
    <row r="299" s="10" customFormat="1">
      <c r="A299" s="10"/>
      <c r="B299" s="230"/>
      <c r="C299" s="231"/>
      <c r="D299" s="225" t="s">
        <v>203</v>
      </c>
      <c r="E299" s="232" t="s">
        <v>1</v>
      </c>
      <c r="F299" s="233" t="s">
        <v>1111</v>
      </c>
      <c r="G299" s="231"/>
      <c r="H299" s="234">
        <v>4.5</v>
      </c>
      <c r="I299" s="235"/>
      <c r="J299" s="231"/>
      <c r="K299" s="231"/>
      <c r="L299" s="236"/>
      <c r="M299" s="237"/>
      <c r="N299" s="238"/>
      <c r="O299" s="238"/>
      <c r="P299" s="238"/>
      <c r="Q299" s="238"/>
      <c r="R299" s="238"/>
      <c r="S299" s="238"/>
      <c r="T299" s="239"/>
      <c r="U299" s="10"/>
      <c r="V299" s="10"/>
      <c r="W299" s="10"/>
      <c r="X299" s="10"/>
      <c r="Y299" s="10"/>
      <c r="Z299" s="10"/>
      <c r="AA299" s="10"/>
      <c r="AB299" s="10"/>
      <c r="AC299" s="10"/>
      <c r="AD299" s="10"/>
      <c r="AE299" s="10"/>
      <c r="AT299" s="240" t="s">
        <v>203</v>
      </c>
      <c r="AU299" s="240" t="s">
        <v>76</v>
      </c>
      <c r="AV299" s="10" t="s">
        <v>85</v>
      </c>
      <c r="AW299" s="10" t="s">
        <v>32</v>
      </c>
      <c r="AX299" s="10" t="s">
        <v>83</v>
      </c>
      <c r="AY299" s="240" t="s">
        <v>197</v>
      </c>
    </row>
    <row r="300" s="2" customFormat="1" ht="16.5" customHeight="1">
      <c r="A300" s="34"/>
      <c r="B300" s="35"/>
      <c r="C300" s="211" t="s">
        <v>471</v>
      </c>
      <c r="D300" s="211" t="s">
        <v>192</v>
      </c>
      <c r="E300" s="212" t="s">
        <v>547</v>
      </c>
      <c r="F300" s="213" t="s">
        <v>548</v>
      </c>
      <c r="G300" s="214" t="s">
        <v>209</v>
      </c>
      <c r="H300" s="215">
        <v>3</v>
      </c>
      <c r="I300" s="216"/>
      <c r="J300" s="217">
        <f>ROUND(I300*H300,2)</f>
        <v>0</v>
      </c>
      <c r="K300" s="218"/>
      <c r="L300" s="40"/>
      <c r="M300" s="219" t="s">
        <v>1</v>
      </c>
      <c r="N300" s="220" t="s">
        <v>41</v>
      </c>
      <c r="O300" s="87"/>
      <c r="P300" s="221">
        <f>O300*H300</f>
        <v>0</v>
      </c>
      <c r="Q300" s="221">
        <v>0</v>
      </c>
      <c r="R300" s="221">
        <f>Q300*H300</f>
        <v>0</v>
      </c>
      <c r="S300" s="221">
        <v>0</v>
      </c>
      <c r="T300" s="222">
        <f>S300*H300</f>
        <v>0</v>
      </c>
      <c r="U300" s="34"/>
      <c r="V300" s="34"/>
      <c r="W300" s="34"/>
      <c r="X300" s="34"/>
      <c r="Y300" s="34"/>
      <c r="Z300" s="34"/>
      <c r="AA300" s="34"/>
      <c r="AB300" s="34"/>
      <c r="AC300" s="34"/>
      <c r="AD300" s="34"/>
      <c r="AE300" s="34"/>
      <c r="AR300" s="223" t="s">
        <v>503</v>
      </c>
      <c r="AT300" s="223" t="s">
        <v>192</v>
      </c>
      <c r="AU300" s="223" t="s">
        <v>76</v>
      </c>
      <c r="AY300" s="13" t="s">
        <v>197</v>
      </c>
      <c r="BE300" s="224">
        <f>IF(N300="základní",J300,0)</f>
        <v>0</v>
      </c>
      <c r="BF300" s="224">
        <f>IF(N300="snížená",J300,0)</f>
        <v>0</v>
      </c>
      <c r="BG300" s="224">
        <f>IF(N300="zákl. přenesená",J300,0)</f>
        <v>0</v>
      </c>
      <c r="BH300" s="224">
        <f>IF(N300="sníž. přenesená",J300,0)</f>
        <v>0</v>
      </c>
      <c r="BI300" s="224">
        <f>IF(N300="nulová",J300,0)</f>
        <v>0</v>
      </c>
      <c r="BJ300" s="13" t="s">
        <v>83</v>
      </c>
      <c r="BK300" s="224">
        <f>ROUND(I300*H300,2)</f>
        <v>0</v>
      </c>
      <c r="BL300" s="13" t="s">
        <v>503</v>
      </c>
      <c r="BM300" s="223" t="s">
        <v>1112</v>
      </c>
    </row>
    <row r="301" s="2" customFormat="1">
      <c r="A301" s="34"/>
      <c r="B301" s="35"/>
      <c r="C301" s="36"/>
      <c r="D301" s="225" t="s">
        <v>199</v>
      </c>
      <c r="E301" s="36"/>
      <c r="F301" s="226" t="s">
        <v>550</v>
      </c>
      <c r="G301" s="36"/>
      <c r="H301" s="36"/>
      <c r="I301" s="150"/>
      <c r="J301" s="36"/>
      <c r="K301" s="36"/>
      <c r="L301" s="40"/>
      <c r="M301" s="227"/>
      <c r="N301" s="228"/>
      <c r="O301" s="87"/>
      <c r="P301" s="87"/>
      <c r="Q301" s="87"/>
      <c r="R301" s="87"/>
      <c r="S301" s="87"/>
      <c r="T301" s="88"/>
      <c r="U301" s="34"/>
      <c r="V301" s="34"/>
      <c r="W301" s="34"/>
      <c r="X301" s="34"/>
      <c r="Y301" s="34"/>
      <c r="Z301" s="34"/>
      <c r="AA301" s="34"/>
      <c r="AB301" s="34"/>
      <c r="AC301" s="34"/>
      <c r="AD301" s="34"/>
      <c r="AE301" s="34"/>
      <c r="AT301" s="13" t="s">
        <v>199</v>
      </c>
      <c r="AU301" s="13" t="s">
        <v>76</v>
      </c>
    </row>
    <row r="302" s="2" customFormat="1">
      <c r="A302" s="34"/>
      <c r="B302" s="35"/>
      <c r="C302" s="36"/>
      <c r="D302" s="225" t="s">
        <v>340</v>
      </c>
      <c r="E302" s="36"/>
      <c r="F302" s="229" t="s">
        <v>525</v>
      </c>
      <c r="G302" s="36"/>
      <c r="H302" s="36"/>
      <c r="I302" s="150"/>
      <c r="J302" s="36"/>
      <c r="K302" s="36"/>
      <c r="L302" s="40"/>
      <c r="M302" s="227"/>
      <c r="N302" s="228"/>
      <c r="O302" s="87"/>
      <c r="P302" s="87"/>
      <c r="Q302" s="87"/>
      <c r="R302" s="87"/>
      <c r="S302" s="87"/>
      <c r="T302" s="88"/>
      <c r="U302" s="34"/>
      <c r="V302" s="34"/>
      <c r="W302" s="34"/>
      <c r="X302" s="34"/>
      <c r="Y302" s="34"/>
      <c r="Z302" s="34"/>
      <c r="AA302" s="34"/>
      <c r="AB302" s="34"/>
      <c r="AC302" s="34"/>
      <c r="AD302" s="34"/>
      <c r="AE302" s="34"/>
      <c r="AT302" s="13" t="s">
        <v>340</v>
      </c>
      <c r="AU302" s="13" t="s">
        <v>76</v>
      </c>
    </row>
    <row r="303" s="2" customFormat="1" ht="21.75" customHeight="1">
      <c r="A303" s="34"/>
      <c r="B303" s="35"/>
      <c r="C303" s="211" t="s">
        <v>477</v>
      </c>
      <c r="D303" s="211" t="s">
        <v>192</v>
      </c>
      <c r="E303" s="212" t="s">
        <v>1113</v>
      </c>
      <c r="F303" s="213" t="s">
        <v>1114</v>
      </c>
      <c r="G303" s="214" t="s">
        <v>307</v>
      </c>
      <c r="H303" s="215">
        <v>3.1099999999999999</v>
      </c>
      <c r="I303" s="216"/>
      <c r="J303" s="217">
        <f>ROUND(I303*H303,2)</f>
        <v>0</v>
      </c>
      <c r="K303" s="218"/>
      <c r="L303" s="40"/>
      <c r="M303" s="219" t="s">
        <v>1</v>
      </c>
      <c r="N303" s="220" t="s">
        <v>41</v>
      </c>
      <c r="O303" s="87"/>
      <c r="P303" s="221">
        <f>O303*H303</f>
        <v>0</v>
      </c>
      <c r="Q303" s="221">
        <v>0</v>
      </c>
      <c r="R303" s="221">
        <f>Q303*H303</f>
        <v>0</v>
      </c>
      <c r="S303" s="221">
        <v>0</v>
      </c>
      <c r="T303" s="222">
        <f>S303*H303</f>
        <v>0</v>
      </c>
      <c r="U303" s="34"/>
      <c r="V303" s="34"/>
      <c r="W303" s="34"/>
      <c r="X303" s="34"/>
      <c r="Y303" s="34"/>
      <c r="Z303" s="34"/>
      <c r="AA303" s="34"/>
      <c r="AB303" s="34"/>
      <c r="AC303" s="34"/>
      <c r="AD303" s="34"/>
      <c r="AE303" s="34"/>
      <c r="AR303" s="223" t="s">
        <v>503</v>
      </c>
      <c r="AT303" s="223" t="s">
        <v>192</v>
      </c>
      <c r="AU303" s="223" t="s">
        <v>76</v>
      </c>
      <c r="AY303" s="13" t="s">
        <v>197</v>
      </c>
      <c r="BE303" s="224">
        <f>IF(N303="základní",J303,0)</f>
        <v>0</v>
      </c>
      <c r="BF303" s="224">
        <f>IF(N303="snížená",J303,0)</f>
        <v>0</v>
      </c>
      <c r="BG303" s="224">
        <f>IF(N303="zákl. přenesená",J303,0)</f>
        <v>0</v>
      </c>
      <c r="BH303" s="224">
        <f>IF(N303="sníž. přenesená",J303,0)</f>
        <v>0</v>
      </c>
      <c r="BI303" s="224">
        <f>IF(N303="nulová",J303,0)</f>
        <v>0</v>
      </c>
      <c r="BJ303" s="13" t="s">
        <v>83</v>
      </c>
      <c r="BK303" s="224">
        <f>ROUND(I303*H303,2)</f>
        <v>0</v>
      </c>
      <c r="BL303" s="13" t="s">
        <v>503</v>
      </c>
      <c r="BM303" s="223" t="s">
        <v>1115</v>
      </c>
    </row>
    <row r="304" s="2" customFormat="1">
      <c r="A304" s="34"/>
      <c r="B304" s="35"/>
      <c r="C304" s="36"/>
      <c r="D304" s="225" t="s">
        <v>199</v>
      </c>
      <c r="E304" s="36"/>
      <c r="F304" s="226" t="s">
        <v>1116</v>
      </c>
      <c r="G304" s="36"/>
      <c r="H304" s="36"/>
      <c r="I304" s="150"/>
      <c r="J304" s="36"/>
      <c r="K304" s="36"/>
      <c r="L304" s="40"/>
      <c r="M304" s="227"/>
      <c r="N304" s="228"/>
      <c r="O304" s="87"/>
      <c r="P304" s="87"/>
      <c r="Q304" s="87"/>
      <c r="R304" s="87"/>
      <c r="S304" s="87"/>
      <c r="T304" s="88"/>
      <c r="U304" s="34"/>
      <c r="V304" s="34"/>
      <c r="W304" s="34"/>
      <c r="X304" s="34"/>
      <c r="Y304" s="34"/>
      <c r="Z304" s="34"/>
      <c r="AA304" s="34"/>
      <c r="AB304" s="34"/>
      <c r="AC304" s="34"/>
      <c r="AD304" s="34"/>
      <c r="AE304" s="34"/>
      <c r="AT304" s="13" t="s">
        <v>199</v>
      </c>
      <c r="AU304" s="13" t="s">
        <v>76</v>
      </c>
    </row>
    <row r="305" s="2" customFormat="1">
      <c r="A305" s="34"/>
      <c r="B305" s="35"/>
      <c r="C305" s="36"/>
      <c r="D305" s="225" t="s">
        <v>340</v>
      </c>
      <c r="E305" s="36"/>
      <c r="F305" s="229" t="s">
        <v>525</v>
      </c>
      <c r="G305" s="36"/>
      <c r="H305" s="36"/>
      <c r="I305" s="150"/>
      <c r="J305" s="36"/>
      <c r="K305" s="36"/>
      <c r="L305" s="40"/>
      <c r="M305" s="227"/>
      <c r="N305" s="228"/>
      <c r="O305" s="87"/>
      <c r="P305" s="87"/>
      <c r="Q305" s="87"/>
      <c r="R305" s="87"/>
      <c r="S305" s="87"/>
      <c r="T305" s="88"/>
      <c r="U305" s="34"/>
      <c r="V305" s="34"/>
      <c r="W305" s="34"/>
      <c r="X305" s="34"/>
      <c r="Y305" s="34"/>
      <c r="Z305" s="34"/>
      <c r="AA305" s="34"/>
      <c r="AB305" s="34"/>
      <c r="AC305" s="34"/>
      <c r="AD305" s="34"/>
      <c r="AE305" s="34"/>
      <c r="AT305" s="13" t="s">
        <v>340</v>
      </c>
      <c r="AU305" s="13" t="s">
        <v>76</v>
      </c>
    </row>
    <row r="306" s="10" customFormat="1">
      <c r="A306" s="10"/>
      <c r="B306" s="230"/>
      <c r="C306" s="231"/>
      <c r="D306" s="225" t="s">
        <v>203</v>
      </c>
      <c r="E306" s="232" t="s">
        <v>1</v>
      </c>
      <c r="F306" s="233" t="s">
        <v>1117</v>
      </c>
      <c r="G306" s="231"/>
      <c r="H306" s="234">
        <v>3.1099999999999999</v>
      </c>
      <c r="I306" s="235"/>
      <c r="J306" s="231"/>
      <c r="K306" s="231"/>
      <c r="L306" s="236"/>
      <c r="M306" s="237"/>
      <c r="N306" s="238"/>
      <c r="O306" s="238"/>
      <c r="P306" s="238"/>
      <c r="Q306" s="238"/>
      <c r="R306" s="238"/>
      <c r="S306" s="238"/>
      <c r="T306" s="239"/>
      <c r="U306" s="10"/>
      <c r="V306" s="10"/>
      <c r="W306" s="10"/>
      <c r="X306" s="10"/>
      <c r="Y306" s="10"/>
      <c r="Z306" s="10"/>
      <c r="AA306" s="10"/>
      <c r="AB306" s="10"/>
      <c r="AC306" s="10"/>
      <c r="AD306" s="10"/>
      <c r="AE306" s="10"/>
      <c r="AT306" s="240" t="s">
        <v>203</v>
      </c>
      <c r="AU306" s="240" t="s">
        <v>76</v>
      </c>
      <c r="AV306" s="10" t="s">
        <v>85</v>
      </c>
      <c r="AW306" s="10" t="s">
        <v>32</v>
      </c>
      <c r="AX306" s="10" t="s">
        <v>83</v>
      </c>
      <c r="AY306" s="240" t="s">
        <v>197</v>
      </c>
    </row>
    <row r="307" s="2" customFormat="1" ht="16.5" customHeight="1">
      <c r="A307" s="34"/>
      <c r="B307" s="35"/>
      <c r="C307" s="211" t="s">
        <v>483</v>
      </c>
      <c r="D307" s="211" t="s">
        <v>192</v>
      </c>
      <c r="E307" s="212" t="s">
        <v>1118</v>
      </c>
      <c r="F307" s="213" t="s">
        <v>1119</v>
      </c>
      <c r="G307" s="214" t="s">
        <v>209</v>
      </c>
      <c r="H307" s="215">
        <v>4</v>
      </c>
      <c r="I307" s="216"/>
      <c r="J307" s="217">
        <f>ROUND(I307*H307,2)</f>
        <v>0</v>
      </c>
      <c r="K307" s="218"/>
      <c r="L307" s="40"/>
      <c r="M307" s="219" t="s">
        <v>1</v>
      </c>
      <c r="N307" s="220" t="s">
        <v>41</v>
      </c>
      <c r="O307" s="87"/>
      <c r="P307" s="221">
        <f>O307*H307</f>
        <v>0</v>
      </c>
      <c r="Q307" s="221">
        <v>0</v>
      </c>
      <c r="R307" s="221">
        <f>Q307*H307</f>
        <v>0</v>
      </c>
      <c r="S307" s="221">
        <v>0</v>
      </c>
      <c r="T307" s="222">
        <f>S307*H307</f>
        <v>0</v>
      </c>
      <c r="U307" s="34"/>
      <c r="V307" s="34"/>
      <c r="W307" s="34"/>
      <c r="X307" s="34"/>
      <c r="Y307" s="34"/>
      <c r="Z307" s="34"/>
      <c r="AA307" s="34"/>
      <c r="AB307" s="34"/>
      <c r="AC307" s="34"/>
      <c r="AD307" s="34"/>
      <c r="AE307" s="34"/>
      <c r="AR307" s="223" t="s">
        <v>561</v>
      </c>
      <c r="AT307" s="223" t="s">
        <v>192</v>
      </c>
      <c r="AU307" s="223" t="s">
        <v>76</v>
      </c>
      <c r="AY307" s="13" t="s">
        <v>197</v>
      </c>
      <c r="BE307" s="224">
        <f>IF(N307="základní",J307,0)</f>
        <v>0</v>
      </c>
      <c r="BF307" s="224">
        <f>IF(N307="snížená",J307,0)</f>
        <v>0</v>
      </c>
      <c r="BG307" s="224">
        <f>IF(N307="zákl. přenesená",J307,0)</f>
        <v>0</v>
      </c>
      <c r="BH307" s="224">
        <f>IF(N307="sníž. přenesená",J307,0)</f>
        <v>0</v>
      </c>
      <c r="BI307" s="224">
        <f>IF(N307="nulová",J307,0)</f>
        <v>0</v>
      </c>
      <c r="BJ307" s="13" t="s">
        <v>83</v>
      </c>
      <c r="BK307" s="224">
        <f>ROUND(I307*H307,2)</f>
        <v>0</v>
      </c>
      <c r="BL307" s="13" t="s">
        <v>561</v>
      </c>
      <c r="BM307" s="223" t="s">
        <v>1120</v>
      </c>
    </row>
    <row r="308" s="2" customFormat="1">
      <c r="A308" s="34"/>
      <c r="B308" s="35"/>
      <c r="C308" s="36"/>
      <c r="D308" s="225" t="s">
        <v>199</v>
      </c>
      <c r="E308" s="36"/>
      <c r="F308" s="226" t="s">
        <v>1119</v>
      </c>
      <c r="G308" s="36"/>
      <c r="H308" s="36"/>
      <c r="I308" s="150"/>
      <c r="J308" s="36"/>
      <c r="K308" s="36"/>
      <c r="L308" s="40"/>
      <c r="M308" s="227"/>
      <c r="N308" s="228"/>
      <c r="O308" s="87"/>
      <c r="P308" s="87"/>
      <c r="Q308" s="87"/>
      <c r="R308" s="87"/>
      <c r="S308" s="87"/>
      <c r="T308" s="88"/>
      <c r="U308" s="34"/>
      <c r="V308" s="34"/>
      <c r="W308" s="34"/>
      <c r="X308" s="34"/>
      <c r="Y308" s="34"/>
      <c r="Z308" s="34"/>
      <c r="AA308" s="34"/>
      <c r="AB308" s="34"/>
      <c r="AC308" s="34"/>
      <c r="AD308" s="34"/>
      <c r="AE308" s="34"/>
      <c r="AT308" s="13" t="s">
        <v>199</v>
      </c>
      <c r="AU308" s="13" t="s">
        <v>76</v>
      </c>
    </row>
    <row r="309" s="2" customFormat="1" ht="16.5" customHeight="1">
      <c r="A309" s="34"/>
      <c r="B309" s="35"/>
      <c r="C309" s="211" t="s">
        <v>489</v>
      </c>
      <c r="D309" s="211" t="s">
        <v>192</v>
      </c>
      <c r="E309" s="212" t="s">
        <v>1121</v>
      </c>
      <c r="F309" s="213" t="s">
        <v>1122</v>
      </c>
      <c r="G309" s="214" t="s">
        <v>209</v>
      </c>
      <c r="H309" s="215">
        <v>4</v>
      </c>
      <c r="I309" s="216"/>
      <c r="J309" s="217">
        <f>ROUND(I309*H309,2)</f>
        <v>0</v>
      </c>
      <c r="K309" s="218"/>
      <c r="L309" s="40"/>
      <c r="M309" s="219" t="s">
        <v>1</v>
      </c>
      <c r="N309" s="220" t="s">
        <v>41</v>
      </c>
      <c r="O309" s="87"/>
      <c r="P309" s="221">
        <f>O309*H309</f>
        <v>0</v>
      </c>
      <c r="Q309" s="221">
        <v>0</v>
      </c>
      <c r="R309" s="221">
        <f>Q309*H309</f>
        <v>0</v>
      </c>
      <c r="S309" s="221">
        <v>0</v>
      </c>
      <c r="T309" s="222">
        <f>S309*H309</f>
        <v>0</v>
      </c>
      <c r="U309" s="34"/>
      <c r="V309" s="34"/>
      <c r="W309" s="34"/>
      <c r="X309" s="34"/>
      <c r="Y309" s="34"/>
      <c r="Z309" s="34"/>
      <c r="AA309" s="34"/>
      <c r="AB309" s="34"/>
      <c r="AC309" s="34"/>
      <c r="AD309" s="34"/>
      <c r="AE309" s="34"/>
      <c r="AR309" s="223" t="s">
        <v>561</v>
      </c>
      <c r="AT309" s="223" t="s">
        <v>192</v>
      </c>
      <c r="AU309" s="223" t="s">
        <v>76</v>
      </c>
      <c r="AY309" s="13" t="s">
        <v>197</v>
      </c>
      <c r="BE309" s="224">
        <f>IF(N309="základní",J309,0)</f>
        <v>0</v>
      </c>
      <c r="BF309" s="224">
        <f>IF(N309="snížená",J309,0)</f>
        <v>0</v>
      </c>
      <c r="BG309" s="224">
        <f>IF(N309="zákl. přenesená",J309,0)</f>
        <v>0</v>
      </c>
      <c r="BH309" s="224">
        <f>IF(N309="sníž. přenesená",J309,0)</f>
        <v>0</v>
      </c>
      <c r="BI309" s="224">
        <f>IF(N309="nulová",J309,0)</f>
        <v>0</v>
      </c>
      <c r="BJ309" s="13" t="s">
        <v>83</v>
      </c>
      <c r="BK309" s="224">
        <f>ROUND(I309*H309,2)</f>
        <v>0</v>
      </c>
      <c r="BL309" s="13" t="s">
        <v>561</v>
      </c>
      <c r="BM309" s="223" t="s">
        <v>1123</v>
      </c>
    </row>
    <row r="310" s="2" customFormat="1">
      <c r="A310" s="34"/>
      <c r="B310" s="35"/>
      <c r="C310" s="36"/>
      <c r="D310" s="225" t="s">
        <v>199</v>
      </c>
      <c r="E310" s="36"/>
      <c r="F310" s="226" t="s">
        <v>1122</v>
      </c>
      <c r="G310" s="36"/>
      <c r="H310" s="36"/>
      <c r="I310" s="150"/>
      <c r="J310" s="36"/>
      <c r="K310" s="36"/>
      <c r="L310" s="40"/>
      <c r="M310" s="227"/>
      <c r="N310" s="228"/>
      <c r="O310" s="87"/>
      <c r="P310" s="87"/>
      <c r="Q310" s="87"/>
      <c r="R310" s="87"/>
      <c r="S310" s="87"/>
      <c r="T310" s="88"/>
      <c r="U310" s="34"/>
      <c r="V310" s="34"/>
      <c r="W310" s="34"/>
      <c r="X310" s="34"/>
      <c r="Y310" s="34"/>
      <c r="Z310" s="34"/>
      <c r="AA310" s="34"/>
      <c r="AB310" s="34"/>
      <c r="AC310" s="34"/>
      <c r="AD310" s="34"/>
      <c r="AE310" s="34"/>
      <c r="AT310" s="13" t="s">
        <v>199</v>
      </c>
      <c r="AU310" s="13" t="s">
        <v>76</v>
      </c>
    </row>
    <row r="311" s="2" customFormat="1" ht="16.5" customHeight="1">
      <c r="A311" s="34"/>
      <c r="B311" s="35"/>
      <c r="C311" s="211" t="s">
        <v>495</v>
      </c>
      <c r="D311" s="211" t="s">
        <v>192</v>
      </c>
      <c r="E311" s="212" t="s">
        <v>572</v>
      </c>
      <c r="F311" s="213" t="s">
        <v>573</v>
      </c>
      <c r="G311" s="214" t="s">
        <v>209</v>
      </c>
      <c r="H311" s="215">
        <v>4</v>
      </c>
      <c r="I311" s="216"/>
      <c r="J311" s="217">
        <f>ROUND(I311*H311,2)</f>
        <v>0</v>
      </c>
      <c r="K311" s="218"/>
      <c r="L311" s="40"/>
      <c r="M311" s="219" t="s">
        <v>1</v>
      </c>
      <c r="N311" s="220" t="s">
        <v>41</v>
      </c>
      <c r="O311" s="87"/>
      <c r="P311" s="221">
        <f>O311*H311</f>
        <v>0</v>
      </c>
      <c r="Q311" s="221">
        <v>0</v>
      </c>
      <c r="R311" s="221">
        <f>Q311*H311</f>
        <v>0</v>
      </c>
      <c r="S311" s="221">
        <v>0</v>
      </c>
      <c r="T311" s="222">
        <f>S311*H311</f>
        <v>0</v>
      </c>
      <c r="U311" s="34"/>
      <c r="V311" s="34"/>
      <c r="W311" s="34"/>
      <c r="X311" s="34"/>
      <c r="Y311" s="34"/>
      <c r="Z311" s="34"/>
      <c r="AA311" s="34"/>
      <c r="AB311" s="34"/>
      <c r="AC311" s="34"/>
      <c r="AD311" s="34"/>
      <c r="AE311" s="34"/>
      <c r="AR311" s="223" t="s">
        <v>561</v>
      </c>
      <c r="AT311" s="223" t="s">
        <v>192</v>
      </c>
      <c r="AU311" s="223" t="s">
        <v>76</v>
      </c>
      <c r="AY311" s="13" t="s">
        <v>197</v>
      </c>
      <c r="BE311" s="224">
        <f>IF(N311="základní",J311,0)</f>
        <v>0</v>
      </c>
      <c r="BF311" s="224">
        <f>IF(N311="snížená",J311,0)</f>
        <v>0</v>
      </c>
      <c r="BG311" s="224">
        <f>IF(N311="zákl. přenesená",J311,0)</f>
        <v>0</v>
      </c>
      <c r="BH311" s="224">
        <f>IF(N311="sníž. přenesená",J311,0)</f>
        <v>0</v>
      </c>
      <c r="BI311" s="224">
        <f>IF(N311="nulová",J311,0)</f>
        <v>0</v>
      </c>
      <c r="BJ311" s="13" t="s">
        <v>83</v>
      </c>
      <c r="BK311" s="224">
        <f>ROUND(I311*H311,2)</f>
        <v>0</v>
      </c>
      <c r="BL311" s="13" t="s">
        <v>561</v>
      </c>
      <c r="BM311" s="223" t="s">
        <v>1124</v>
      </c>
    </row>
    <row r="312" s="2" customFormat="1">
      <c r="A312" s="34"/>
      <c r="B312" s="35"/>
      <c r="C312" s="36"/>
      <c r="D312" s="225" t="s">
        <v>199</v>
      </c>
      <c r="E312" s="36"/>
      <c r="F312" s="226" t="s">
        <v>573</v>
      </c>
      <c r="G312" s="36"/>
      <c r="H312" s="36"/>
      <c r="I312" s="150"/>
      <c r="J312" s="36"/>
      <c r="K312" s="36"/>
      <c r="L312" s="40"/>
      <c r="M312" s="227"/>
      <c r="N312" s="228"/>
      <c r="O312" s="87"/>
      <c r="P312" s="87"/>
      <c r="Q312" s="87"/>
      <c r="R312" s="87"/>
      <c r="S312" s="87"/>
      <c r="T312" s="88"/>
      <c r="U312" s="34"/>
      <c r="V312" s="34"/>
      <c r="W312" s="34"/>
      <c r="X312" s="34"/>
      <c r="Y312" s="34"/>
      <c r="Z312" s="34"/>
      <c r="AA312" s="34"/>
      <c r="AB312" s="34"/>
      <c r="AC312" s="34"/>
      <c r="AD312" s="34"/>
      <c r="AE312" s="34"/>
      <c r="AT312" s="13" t="s">
        <v>199</v>
      </c>
      <c r="AU312" s="13" t="s">
        <v>76</v>
      </c>
    </row>
    <row r="313" s="2" customFormat="1" ht="16.5" customHeight="1">
      <c r="A313" s="34"/>
      <c r="B313" s="35"/>
      <c r="C313" s="211" t="s">
        <v>500</v>
      </c>
      <c r="D313" s="211" t="s">
        <v>192</v>
      </c>
      <c r="E313" s="212" t="s">
        <v>564</v>
      </c>
      <c r="F313" s="213" t="s">
        <v>565</v>
      </c>
      <c r="G313" s="214" t="s">
        <v>209</v>
      </c>
      <c r="H313" s="215">
        <v>4</v>
      </c>
      <c r="I313" s="216"/>
      <c r="J313" s="217">
        <f>ROUND(I313*H313,2)</f>
        <v>0</v>
      </c>
      <c r="K313" s="218"/>
      <c r="L313" s="40"/>
      <c r="M313" s="219" t="s">
        <v>1</v>
      </c>
      <c r="N313" s="220" t="s">
        <v>41</v>
      </c>
      <c r="O313" s="87"/>
      <c r="P313" s="221">
        <f>O313*H313</f>
        <v>0</v>
      </c>
      <c r="Q313" s="221">
        <v>0</v>
      </c>
      <c r="R313" s="221">
        <f>Q313*H313</f>
        <v>0</v>
      </c>
      <c r="S313" s="221">
        <v>0</v>
      </c>
      <c r="T313" s="222">
        <f>S313*H313</f>
        <v>0</v>
      </c>
      <c r="U313" s="34"/>
      <c r="V313" s="34"/>
      <c r="W313" s="34"/>
      <c r="X313" s="34"/>
      <c r="Y313" s="34"/>
      <c r="Z313" s="34"/>
      <c r="AA313" s="34"/>
      <c r="AB313" s="34"/>
      <c r="AC313" s="34"/>
      <c r="AD313" s="34"/>
      <c r="AE313" s="34"/>
      <c r="AR313" s="223" t="s">
        <v>561</v>
      </c>
      <c r="AT313" s="223" t="s">
        <v>192</v>
      </c>
      <c r="AU313" s="223" t="s">
        <v>76</v>
      </c>
      <c r="AY313" s="13" t="s">
        <v>197</v>
      </c>
      <c r="BE313" s="224">
        <f>IF(N313="základní",J313,0)</f>
        <v>0</v>
      </c>
      <c r="BF313" s="224">
        <f>IF(N313="snížená",J313,0)</f>
        <v>0</v>
      </c>
      <c r="BG313" s="224">
        <f>IF(N313="zákl. přenesená",J313,0)</f>
        <v>0</v>
      </c>
      <c r="BH313" s="224">
        <f>IF(N313="sníž. přenesená",J313,0)</f>
        <v>0</v>
      </c>
      <c r="BI313" s="224">
        <f>IF(N313="nulová",J313,0)</f>
        <v>0</v>
      </c>
      <c r="BJ313" s="13" t="s">
        <v>83</v>
      </c>
      <c r="BK313" s="224">
        <f>ROUND(I313*H313,2)</f>
        <v>0</v>
      </c>
      <c r="BL313" s="13" t="s">
        <v>561</v>
      </c>
      <c r="BM313" s="223" t="s">
        <v>1125</v>
      </c>
    </row>
    <row r="314" s="2" customFormat="1">
      <c r="A314" s="34"/>
      <c r="B314" s="35"/>
      <c r="C314" s="36"/>
      <c r="D314" s="225" t="s">
        <v>199</v>
      </c>
      <c r="E314" s="36"/>
      <c r="F314" s="226" t="s">
        <v>565</v>
      </c>
      <c r="G314" s="36"/>
      <c r="H314" s="36"/>
      <c r="I314" s="150"/>
      <c r="J314" s="36"/>
      <c r="K314" s="36"/>
      <c r="L314" s="40"/>
      <c r="M314" s="263"/>
      <c r="N314" s="264"/>
      <c r="O314" s="265"/>
      <c r="P314" s="265"/>
      <c r="Q314" s="265"/>
      <c r="R314" s="265"/>
      <c r="S314" s="265"/>
      <c r="T314" s="266"/>
      <c r="U314" s="34"/>
      <c r="V314" s="34"/>
      <c r="W314" s="34"/>
      <c r="X314" s="34"/>
      <c r="Y314" s="34"/>
      <c r="Z314" s="34"/>
      <c r="AA314" s="34"/>
      <c r="AB314" s="34"/>
      <c r="AC314" s="34"/>
      <c r="AD314" s="34"/>
      <c r="AE314" s="34"/>
      <c r="AT314" s="13" t="s">
        <v>199</v>
      </c>
      <c r="AU314" s="13" t="s">
        <v>76</v>
      </c>
    </row>
    <row r="315" s="2" customFormat="1" ht="6.96" customHeight="1">
      <c r="A315" s="34"/>
      <c r="B315" s="62"/>
      <c r="C315" s="63"/>
      <c r="D315" s="63"/>
      <c r="E315" s="63"/>
      <c r="F315" s="63"/>
      <c r="G315" s="63"/>
      <c r="H315" s="63"/>
      <c r="I315" s="188"/>
      <c r="J315" s="63"/>
      <c r="K315" s="63"/>
      <c r="L315" s="40"/>
      <c r="M315" s="34"/>
      <c r="O315" s="34"/>
      <c r="P315" s="34"/>
      <c r="Q315" s="34"/>
      <c r="R315" s="34"/>
      <c r="S315" s="34"/>
      <c r="T315" s="34"/>
      <c r="U315" s="34"/>
      <c r="V315" s="34"/>
      <c r="W315" s="34"/>
      <c r="X315" s="34"/>
      <c r="Y315" s="34"/>
      <c r="Z315" s="34"/>
      <c r="AA315" s="34"/>
      <c r="AB315" s="34"/>
      <c r="AC315" s="34"/>
      <c r="AD315" s="34"/>
      <c r="AE315" s="34"/>
    </row>
  </sheetData>
  <sheetProtection sheet="1" autoFilter="0" formatColumns="0" formatRows="0" objects="1" scenarios="1" spinCount="100000" saltValue="f4EIUdtr/gOdN0T06c9eQaydCUA7hpfaHOix/yWQuNAZNYURVfjyGMVDLpSLbF8U9N6t/xb8rsOkkfe/77lCHA==" hashValue="BjVlRwgLBVrioZTAJSjGcrSMd5e1V6sN3Uwq6VKXo5T9UM0N+aFhP8ah2mqdMoMWGIchANEmyI9ZSV70ptVVYw==" algorithmName="SHA-512" password="CC35"/>
  <autoFilter ref="C119:K314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08:H108"/>
    <mergeCell ref="E110:H110"/>
    <mergeCell ref="E112:H112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" style="1" customWidth="1"/>
    <col min="8" max="8" width="11.5" style="1" customWidth="1"/>
    <col min="9" max="9" width="20.16016" style="142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42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3" t="s">
        <v>108</v>
      </c>
    </row>
    <row r="3" s="1" customFormat="1" ht="6.96" customHeight="1">
      <c r="B3" s="143"/>
      <c r="C3" s="144"/>
      <c r="D3" s="144"/>
      <c r="E3" s="144"/>
      <c r="F3" s="144"/>
      <c r="G3" s="144"/>
      <c r="H3" s="144"/>
      <c r="I3" s="145"/>
      <c r="J3" s="144"/>
      <c r="K3" s="144"/>
      <c r="L3" s="16"/>
      <c r="AT3" s="13" t="s">
        <v>85</v>
      </c>
    </row>
    <row r="4" s="1" customFormat="1" ht="24.96" customHeight="1">
      <c r="B4" s="16"/>
      <c r="D4" s="146" t="s">
        <v>169</v>
      </c>
      <c r="I4" s="142"/>
      <c r="L4" s="16"/>
      <c r="M4" s="147" t="s">
        <v>10</v>
      </c>
      <c r="AT4" s="13" t="s">
        <v>4</v>
      </c>
    </row>
    <row r="5" s="1" customFormat="1" ht="6.96" customHeight="1">
      <c r="B5" s="16"/>
      <c r="I5" s="142"/>
      <c r="L5" s="16"/>
    </row>
    <row r="6" s="1" customFormat="1" ht="12" customHeight="1">
      <c r="B6" s="16"/>
      <c r="D6" s="148" t="s">
        <v>16</v>
      </c>
      <c r="I6" s="142"/>
      <c r="L6" s="16"/>
    </row>
    <row r="7" s="1" customFormat="1" ht="16.5" customHeight="1">
      <c r="B7" s="16"/>
      <c r="E7" s="149" t="str">
        <f>'Rekapitulace stavby'!K6</f>
        <v xml:space="preserve">Oprava kolejí a výhybek v uzlu Plzeň a na trati  Plzeň - Blatno</v>
      </c>
      <c r="F7" s="148"/>
      <c r="G7" s="148"/>
      <c r="H7" s="148"/>
      <c r="I7" s="142"/>
      <c r="L7" s="16"/>
    </row>
    <row r="8" s="1" customFormat="1" ht="12" customHeight="1">
      <c r="B8" s="16"/>
      <c r="D8" s="148" t="s">
        <v>170</v>
      </c>
      <c r="I8" s="142"/>
      <c r="L8" s="16"/>
    </row>
    <row r="9" s="2" customFormat="1" ht="16.5" customHeight="1">
      <c r="A9" s="34"/>
      <c r="B9" s="40"/>
      <c r="C9" s="34"/>
      <c r="D9" s="34"/>
      <c r="E9" s="149" t="s">
        <v>913</v>
      </c>
      <c r="F9" s="34"/>
      <c r="G9" s="34"/>
      <c r="H9" s="34"/>
      <c r="I9" s="150"/>
      <c r="J9" s="34"/>
      <c r="K9" s="34"/>
      <c r="L9" s="59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 ht="12" customHeight="1">
      <c r="A10" s="34"/>
      <c r="B10" s="40"/>
      <c r="C10" s="34"/>
      <c r="D10" s="148" t="s">
        <v>172</v>
      </c>
      <c r="E10" s="34"/>
      <c r="F10" s="34"/>
      <c r="G10" s="34"/>
      <c r="H10" s="34"/>
      <c r="I10" s="150"/>
      <c r="J10" s="34"/>
      <c r="K10" s="34"/>
      <c r="L10" s="59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6.5" customHeight="1">
      <c r="A11" s="34"/>
      <c r="B11" s="40"/>
      <c r="C11" s="34"/>
      <c r="D11" s="34"/>
      <c r="E11" s="151" t="s">
        <v>1126</v>
      </c>
      <c r="F11" s="34"/>
      <c r="G11" s="34"/>
      <c r="H11" s="34"/>
      <c r="I11" s="150"/>
      <c r="J11" s="34"/>
      <c r="K11" s="34"/>
      <c r="L11" s="59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>
      <c r="A12" s="34"/>
      <c r="B12" s="40"/>
      <c r="C12" s="34"/>
      <c r="D12" s="34"/>
      <c r="E12" s="34"/>
      <c r="F12" s="34"/>
      <c r="G12" s="34"/>
      <c r="H12" s="34"/>
      <c r="I12" s="150"/>
      <c r="J12" s="34"/>
      <c r="K12" s="34"/>
      <c r="L12" s="59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2" customHeight="1">
      <c r="A13" s="34"/>
      <c r="B13" s="40"/>
      <c r="C13" s="34"/>
      <c r="D13" s="148" t="s">
        <v>18</v>
      </c>
      <c r="E13" s="34"/>
      <c r="F13" s="137" t="s">
        <v>1</v>
      </c>
      <c r="G13" s="34"/>
      <c r="H13" s="34"/>
      <c r="I13" s="152" t="s">
        <v>19</v>
      </c>
      <c r="J13" s="137" t="s">
        <v>1</v>
      </c>
      <c r="K13" s="34"/>
      <c r="L13" s="59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40"/>
      <c r="C14" s="34"/>
      <c r="D14" s="148" t="s">
        <v>20</v>
      </c>
      <c r="E14" s="34"/>
      <c r="F14" s="137" t="s">
        <v>21</v>
      </c>
      <c r="G14" s="34"/>
      <c r="H14" s="34"/>
      <c r="I14" s="152" t="s">
        <v>22</v>
      </c>
      <c r="J14" s="153" t="str">
        <f>'Rekapitulace stavby'!AN8</f>
        <v>8. 1. 2020</v>
      </c>
      <c r="K14" s="34"/>
      <c r="L14" s="59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0.8" customHeight="1">
      <c r="A15" s="34"/>
      <c r="B15" s="40"/>
      <c r="C15" s="34"/>
      <c r="D15" s="34"/>
      <c r="E15" s="34"/>
      <c r="F15" s="34"/>
      <c r="G15" s="34"/>
      <c r="H15" s="34"/>
      <c r="I15" s="150"/>
      <c r="J15" s="34"/>
      <c r="K15" s="34"/>
      <c r="L15" s="59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12" customHeight="1">
      <c r="A16" s="34"/>
      <c r="B16" s="40"/>
      <c r="C16" s="34"/>
      <c r="D16" s="148" t="s">
        <v>24</v>
      </c>
      <c r="E16" s="34"/>
      <c r="F16" s="34"/>
      <c r="G16" s="34"/>
      <c r="H16" s="34"/>
      <c r="I16" s="152" t="s">
        <v>25</v>
      </c>
      <c r="J16" s="137" t="s">
        <v>1</v>
      </c>
      <c r="K16" s="34"/>
      <c r="L16" s="59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8" customHeight="1">
      <c r="A17" s="34"/>
      <c r="B17" s="40"/>
      <c r="C17" s="34"/>
      <c r="D17" s="34"/>
      <c r="E17" s="137" t="s">
        <v>26</v>
      </c>
      <c r="F17" s="34"/>
      <c r="G17" s="34"/>
      <c r="H17" s="34"/>
      <c r="I17" s="152" t="s">
        <v>27</v>
      </c>
      <c r="J17" s="137" t="s">
        <v>1</v>
      </c>
      <c r="K17" s="34"/>
      <c r="L17" s="59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6.96" customHeight="1">
      <c r="A18" s="34"/>
      <c r="B18" s="40"/>
      <c r="C18" s="34"/>
      <c r="D18" s="34"/>
      <c r="E18" s="34"/>
      <c r="F18" s="34"/>
      <c r="G18" s="34"/>
      <c r="H18" s="34"/>
      <c r="I18" s="150"/>
      <c r="J18" s="34"/>
      <c r="K18" s="34"/>
      <c r="L18" s="59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12" customHeight="1">
      <c r="A19" s="34"/>
      <c r="B19" s="40"/>
      <c r="C19" s="34"/>
      <c r="D19" s="148" t="s">
        <v>28</v>
      </c>
      <c r="E19" s="34"/>
      <c r="F19" s="34"/>
      <c r="G19" s="34"/>
      <c r="H19" s="34"/>
      <c r="I19" s="152" t="s">
        <v>25</v>
      </c>
      <c r="J19" s="29" t="str">
        <f>'Rekapitulace stavby'!AN13</f>
        <v>Vyplň údaj</v>
      </c>
      <c r="K19" s="34"/>
      <c r="L19" s="59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8" customHeight="1">
      <c r="A20" s="34"/>
      <c r="B20" s="40"/>
      <c r="C20" s="34"/>
      <c r="D20" s="34"/>
      <c r="E20" s="29" t="str">
        <f>'Rekapitulace stavby'!E14</f>
        <v>Vyplň údaj</v>
      </c>
      <c r="F20" s="137"/>
      <c r="G20" s="137"/>
      <c r="H20" s="137"/>
      <c r="I20" s="152" t="s">
        <v>27</v>
      </c>
      <c r="J20" s="29" t="str">
        <f>'Rekapitulace stavby'!AN14</f>
        <v>Vyplň údaj</v>
      </c>
      <c r="K20" s="34"/>
      <c r="L20" s="59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6.96" customHeight="1">
      <c r="A21" s="34"/>
      <c r="B21" s="40"/>
      <c r="C21" s="34"/>
      <c r="D21" s="34"/>
      <c r="E21" s="34"/>
      <c r="F21" s="34"/>
      <c r="G21" s="34"/>
      <c r="H21" s="34"/>
      <c r="I21" s="150"/>
      <c r="J21" s="34"/>
      <c r="K21" s="34"/>
      <c r="L21" s="59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12" customHeight="1">
      <c r="A22" s="34"/>
      <c r="B22" s="40"/>
      <c r="C22" s="34"/>
      <c r="D22" s="148" t="s">
        <v>30</v>
      </c>
      <c r="E22" s="34"/>
      <c r="F22" s="34"/>
      <c r="G22" s="34"/>
      <c r="H22" s="34"/>
      <c r="I22" s="152" t="s">
        <v>25</v>
      </c>
      <c r="J22" s="137" t="str">
        <f>IF('Rekapitulace stavby'!AN16="","",'Rekapitulace stavby'!AN16)</f>
        <v/>
      </c>
      <c r="K22" s="34"/>
      <c r="L22" s="59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8" customHeight="1">
      <c r="A23" s="34"/>
      <c r="B23" s="40"/>
      <c r="C23" s="34"/>
      <c r="D23" s="34"/>
      <c r="E23" s="137" t="str">
        <f>IF('Rekapitulace stavby'!E17="","",'Rekapitulace stavby'!E17)</f>
        <v xml:space="preserve"> </v>
      </c>
      <c r="F23" s="34"/>
      <c r="G23" s="34"/>
      <c r="H23" s="34"/>
      <c r="I23" s="152" t="s">
        <v>27</v>
      </c>
      <c r="J23" s="137" t="str">
        <f>IF('Rekapitulace stavby'!AN17="","",'Rekapitulace stavby'!AN17)</f>
        <v/>
      </c>
      <c r="K23" s="34"/>
      <c r="L23" s="59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6.96" customHeight="1">
      <c r="A24" s="34"/>
      <c r="B24" s="40"/>
      <c r="C24" s="34"/>
      <c r="D24" s="34"/>
      <c r="E24" s="34"/>
      <c r="F24" s="34"/>
      <c r="G24" s="34"/>
      <c r="H24" s="34"/>
      <c r="I24" s="150"/>
      <c r="J24" s="34"/>
      <c r="K24" s="34"/>
      <c r="L24" s="59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12" customHeight="1">
      <c r="A25" s="34"/>
      <c r="B25" s="40"/>
      <c r="C25" s="34"/>
      <c r="D25" s="148" t="s">
        <v>33</v>
      </c>
      <c r="E25" s="34"/>
      <c r="F25" s="34"/>
      <c r="G25" s="34"/>
      <c r="H25" s="34"/>
      <c r="I25" s="152" t="s">
        <v>25</v>
      </c>
      <c r="J25" s="137" t="s">
        <v>1</v>
      </c>
      <c r="K25" s="34"/>
      <c r="L25" s="59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8" customHeight="1">
      <c r="A26" s="34"/>
      <c r="B26" s="40"/>
      <c r="C26" s="34"/>
      <c r="D26" s="34"/>
      <c r="E26" s="137" t="s">
        <v>34</v>
      </c>
      <c r="F26" s="34"/>
      <c r="G26" s="34"/>
      <c r="H26" s="34"/>
      <c r="I26" s="152" t="s">
        <v>27</v>
      </c>
      <c r="J26" s="137" t="s">
        <v>1</v>
      </c>
      <c r="K26" s="34"/>
      <c r="L26" s="59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2" customFormat="1" ht="6.96" customHeight="1">
      <c r="A27" s="34"/>
      <c r="B27" s="40"/>
      <c r="C27" s="34"/>
      <c r="D27" s="34"/>
      <c r="E27" s="34"/>
      <c r="F27" s="34"/>
      <c r="G27" s="34"/>
      <c r="H27" s="34"/>
      <c r="I27" s="150"/>
      <c r="J27" s="34"/>
      <c r="K27" s="34"/>
      <c r="L27" s="59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="2" customFormat="1" ht="12" customHeight="1">
      <c r="A28" s="34"/>
      <c r="B28" s="40"/>
      <c r="C28" s="34"/>
      <c r="D28" s="148" t="s">
        <v>35</v>
      </c>
      <c r="E28" s="34"/>
      <c r="F28" s="34"/>
      <c r="G28" s="34"/>
      <c r="H28" s="34"/>
      <c r="I28" s="150"/>
      <c r="J28" s="34"/>
      <c r="K28" s="34"/>
      <c r="L28" s="59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8" customFormat="1" ht="16.5" customHeight="1">
      <c r="A29" s="154"/>
      <c r="B29" s="155"/>
      <c r="C29" s="154"/>
      <c r="D29" s="154"/>
      <c r="E29" s="156" t="s">
        <v>1</v>
      </c>
      <c r="F29" s="156"/>
      <c r="G29" s="156"/>
      <c r="H29" s="156"/>
      <c r="I29" s="157"/>
      <c r="J29" s="154"/>
      <c r="K29" s="154"/>
      <c r="L29" s="158"/>
      <c r="S29" s="154"/>
      <c r="T29" s="154"/>
      <c r="U29" s="154"/>
      <c r="V29" s="154"/>
      <c r="W29" s="154"/>
      <c r="X29" s="154"/>
      <c r="Y29" s="154"/>
      <c r="Z29" s="154"/>
      <c r="AA29" s="154"/>
      <c r="AB29" s="154"/>
      <c r="AC29" s="154"/>
      <c r="AD29" s="154"/>
      <c r="AE29" s="154"/>
    </row>
    <row r="30" s="2" customFormat="1" ht="6.96" customHeight="1">
      <c r="A30" s="34"/>
      <c r="B30" s="40"/>
      <c r="C30" s="34"/>
      <c r="D30" s="34"/>
      <c r="E30" s="34"/>
      <c r="F30" s="34"/>
      <c r="G30" s="34"/>
      <c r="H30" s="34"/>
      <c r="I30" s="150"/>
      <c r="J30" s="34"/>
      <c r="K30" s="34"/>
      <c r="L30" s="59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40"/>
      <c r="C31" s="34"/>
      <c r="D31" s="159"/>
      <c r="E31" s="159"/>
      <c r="F31" s="159"/>
      <c r="G31" s="159"/>
      <c r="H31" s="159"/>
      <c r="I31" s="160"/>
      <c r="J31" s="159"/>
      <c r="K31" s="159"/>
      <c r="L31" s="59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25.44" customHeight="1">
      <c r="A32" s="34"/>
      <c r="B32" s="40"/>
      <c r="C32" s="34"/>
      <c r="D32" s="161" t="s">
        <v>36</v>
      </c>
      <c r="E32" s="34"/>
      <c r="F32" s="34"/>
      <c r="G32" s="34"/>
      <c r="H32" s="34"/>
      <c r="I32" s="150"/>
      <c r="J32" s="162">
        <f>ROUND(J120, 2)</f>
        <v>0</v>
      </c>
      <c r="K32" s="34"/>
      <c r="L32" s="59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6.96" customHeight="1">
      <c r="A33" s="34"/>
      <c r="B33" s="40"/>
      <c r="C33" s="34"/>
      <c r="D33" s="159"/>
      <c r="E33" s="159"/>
      <c r="F33" s="159"/>
      <c r="G33" s="159"/>
      <c r="H33" s="159"/>
      <c r="I33" s="160"/>
      <c r="J33" s="159"/>
      <c r="K33" s="159"/>
      <c r="L33" s="59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40"/>
      <c r="C34" s="34"/>
      <c r="D34" s="34"/>
      <c r="E34" s="34"/>
      <c r="F34" s="163" t="s">
        <v>38</v>
      </c>
      <c r="G34" s="34"/>
      <c r="H34" s="34"/>
      <c r="I34" s="164" t="s">
        <v>37</v>
      </c>
      <c r="J34" s="163" t="s">
        <v>39</v>
      </c>
      <c r="K34" s="34"/>
      <c r="L34" s="59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="2" customFormat="1" ht="14.4" customHeight="1">
      <c r="A35" s="34"/>
      <c r="B35" s="40"/>
      <c r="C35" s="34"/>
      <c r="D35" s="165" t="s">
        <v>40</v>
      </c>
      <c r="E35" s="148" t="s">
        <v>41</v>
      </c>
      <c r="F35" s="166">
        <f>ROUND((SUM(BE120:BE151)),  2)</f>
        <v>0</v>
      </c>
      <c r="G35" s="34"/>
      <c r="H35" s="34"/>
      <c r="I35" s="167">
        <v>0.20999999999999999</v>
      </c>
      <c r="J35" s="166">
        <f>ROUND(((SUM(BE120:BE151))*I35),  2)</f>
        <v>0</v>
      </c>
      <c r="K35" s="34"/>
      <c r="L35" s="59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="2" customFormat="1" ht="14.4" customHeight="1">
      <c r="A36" s="34"/>
      <c r="B36" s="40"/>
      <c r="C36" s="34"/>
      <c r="D36" s="34"/>
      <c r="E36" s="148" t="s">
        <v>42</v>
      </c>
      <c r="F36" s="166">
        <f>ROUND((SUM(BF120:BF151)),  2)</f>
        <v>0</v>
      </c>
      <c r="G36" s="34"/>
      <c r="H36" s="34"/>
      <c r="I36" s="167">
        <v>0.14999999999999999</v>
      </c>
      <c r="J36" s="166">
        <f>ROUND(((SUM(BF120:BF151))*I36),  2)</f>
        <v>0</v>
      </c>
      <c r="K36" s="34"/>
      <c r="L36" s="59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40"/>
      <c r="C37" s="34"/>
      <c r="D37" s="34"/>
      <c r="E37" s="148" t="s">
        <v>43</v>
      </c>
      <c r="F37" s="166">
        <f>ROUND((SUM(BG120:BG151)),  2)</f>
        <v>0</v>
      </c>
      <c r="G37" s="34"/>
      <c r="H37" s="34"/>
      <c r="I37" s="167">
        <v>0.20999999999999999</v>
      </c>
      <c r="J37" s="166">
        <f>0</f>
        <v>0</v>
      </c>
      <c r="K37" s="34"/>
      <c r="L37" s="59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hidden="1" s="2" customFormat="1" ht="14.4" customHeight="1">
      <c r="A38" s="34"/>
      <c r="B38" s="40"/>
      <c r="C38" s="34"/>
      <c r="D38" s="34"/>
      <c r="E38" s="148" t="s">
        <v>44</v>
      </c>
      <c r="F38" s="166">
        <f>ROUND((SUM(BH120:BH151)),  2)</f>
        <v>0</v>
      </c>
      <c r="G38" s="34"/>
      <c r="H38" s="34"/>
      <c r="I38" s="167">
        <v>0.14999999999999999</v>
      </c>
      <c r="J38" s="166">
        <f>0</f>
        <v>0</v>
      </c>
      <c r="K38" s="34"/>
      <c r="L38" s="59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hidden="1" s="2" customFormat="1" ht="14.4" customHeight="1">
      <c r="A39" s="34"/>
      <c r="B39" s="40"/>
      <c r="C39" s="34"/>
      <c r="D39" s="34"/>
      <c r="E39" s="148" t="s">
        <v>45</v>
      </c>
      <c r="F39" s="166">
        <f>ROUND((SUM(BI120:BI151)),  2)</f>
        <v>0</v>
      </c>
      <c r="G39" s="34"/>
      <c r="H39" s="34"/>
      <c r="I39" s="167">
        <v>0</v>
      </c>
      <c r="J39" s="166">
        <f>0</f>
        <v>0</v>
      </c>
      <c r="K39" s="34"/>
      <c r="L39" s="59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6.96" customHeight="1">
      <c r="A40" s="34"/>
      <c r="B40" s="40"/>
      <c r="C40" s="34"/>
      <c r="D40" s="34"/>
      <c r="E40" s="34"/>
      <c r="F40" s="34"/>
      <c r="G40" s="34"/>
      <c r="H40" s="34"/>
      <c r="I40" s="150"/>
      <c r="J40" s="34"/>
      <c r="K40" s="34"/>
      <c r="L40" s="59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2" customFormat="1" ht="25.44" customHeight="1">
      <c r="A41" s="34"/>
      <c r="B41" s="40"/>
      <c r="C41" s="168"/>
      <c r="D41" s="169" t="s">
        <v>46</v>
      </c>
      <c r="E41" s="170"/>
      <c r="F41" s="170"/>
      <c r="G41" s="171" t="s">
        <v>47</v>
      </c>
      <c r="H41" s="172" t="s">
        <v>48</v>
      </c>
      <c r="I41" s="173"/>
      <c r="J41" s="174">
        <f>SUM(J32:J39)</f>
        <v>0</v>
      </c>
      <c r="K41" s="175"/>
      <c r="L41" s="59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="2" customFormat="1" ht="14.4" customHeight="1">
      <c r="A42" s="34"/>
      <c r="B42" s="40"/>
      <c r="C42" s="34"/>
      <c r="D42" s="34"/>
      <c r="E42" s="34"/>
      <c r="F42" s="34"/>
      <c r="G42" s="34"/>
      <c r="H42" s="34"/>
      <c r="I42" s="150"/>
      <c r="J42" s="34"/>
      <c r="K42" s="34"/>
      <c r="L42" s="59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="1" customFormat="1" ht="14.4" customHeight="1">
      <c r="B43" s="16"/>
      <c r="I43" s="142"/>
      <c r="L43" s="16"/>
    </row>
    <row r="44" s="1" customFormat="1" ht="14.4" customHeight="1">
      <c r="B44" s="16"/>
      <c r="I44" s="142"/>
      <c r="L44" s="16"/>
    </row>
    <row r="45" s="1" customFormat="1" ht="14.4" customHeight="1">
      <c r="B45" s="16"/>
      <c r="I45" s="142"/>
      <c r="L45" s="16"/>
    </row>
    <row r="46" s="1" customFormat="1" ht="14.4" customHeight="1">
      <c r="B46" s="16"/>
      <c r="I46" s="142"/>
      <c r="L46" s="16"/>
    </row>
    <row r="47" s="1" customFormat="1" ht="14.4" customHeight="1">
      <c r="B47" s="16"/>
      <c r="I47" s="142"/>
      <c r="L47" s="16"/>
    </row>
    <row r="48" s="1" customFormat="1" ht="14.4" customHeight="1">
      <c r="B48" s="16"/>
      <c r="I48" s="142"/>
      <c r="L48" s="16"/>
    </row>
    <row r="49" s="1" customFormat="1" ht="14.4" customHeight="1">
      <c r="B49" s="16"/>
      <c r="I49" s="142"/>
      <c r="L49" s="16"/>
    </row>
    <row r="50" s="2" customFormat="1" ht="14.4" customHeight="1">
      <c r="B50" s="59"/>
      <c r="D50" s="176" t="s">
        <v>49</v>
      </c>
      <c r="E50" s="177"/>
      <c r="F50" s="177"/>
      <c r="G50" s="176" t="s">
        <v>50</v>
      </c>
      <c r="H50" s="177"/>
      <c r="I50" s="178"/>
      <c r="J50" s="177"/>
      <c r="K50" s="177"/>
      <c r="L50" s="59"/>
    </row>
    <row r="51">
      <c r="B51" s="16"/>
      <c r="L51" s="16"/>
    </row>
    <row r="52">
      <c r="B52" s="16"/>
      <c r="L52" s="16"/>
    </row>
    <row r="53">
      <c r="B53" s="16"/>
      <c r="L53" s="16"/>
    </row>
    <row r="54">
      <c r="B54" s="16"/>
      <c r="L54" s="16"/>
    </row>
    <row r="55">
      <c r="B55" s="16"/>
      <c r="L55" s="16"/>
    </row>
    <row r="56">
      <c r="B56" s="16"/>
      <c r="L56" s="16"/>
    </row>
    <row r="57">
      <c r="B57" s="16"/>
      <c r="L57" s="16"/>
    </row>
    <row r="58">
      <c r="B58" s="16"/>
      <c r="L58" s="16"/>
    </row>
    <row r="59">
      <c r="B59" s="16"/>
      <c r="L59" s="16"/>
    </row>
    <row r="60">
      <c r="B60" s="16"/>
      <c r="L60" s="16"/>
    </row>
    <row r="61" s="2" customFormat="1">
      <c r="A61" s="34"/>
      <c r="B61" s="40"/>
      <c r="C61" s="34"/>
      <c r="D61" s="179" t="s">
        <v>51</v>
      </c>
      <c r="E61" s="180"/>
      <c r="F61" s="181" t="s">
        <v>52</v>
      </c>
      <c r="G61" s="179" t="s">
        <v>51</v>
      </c>
      <c r="H61" s="180"/>
      <c r="I61" s="182"/>
      <c r="J61" s="183" t="s">
        <v>52</v>
      </c>
      <c r="K61" s="180"/>
      <c r="L61" s="59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6"/>
      <c r="L62" s="16"/>
    </row>
    <row r="63">
      <c r="B63" s="16"/>
      <c r="L63" s="16"/>
    </row>
    <row r="64">
      <c r="B64" s="16"/>
      <c r="L64" s="16"/>
    </row>
    <row r="65" s="2" customFormat="1">
      <c r="A65" s="34"/>
      <c r="B65" s="40"/>
      <c r="C65" s="34"/>
      <c r="D65" s="176" t="s">
        <v>53</v>
      </c>
      <c r="E65" s="184"/>
      <c r="F65" s="184"/>
      <c r="G65" s="176" t="s">
        <v>54</v>
      </c>
      <c r="H65" s="184"/>
      <c r="I65" s="185"/>
      <c r="J65" s="184"/>
      <c r="K65" s="184"/>
      <c r="L65" s="59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6"/>
      <c r="L66" s="16"/>
    </row>
    <row r="67">
      <c r="B67" s="16"/>
      <c r="L67" s="16"/>
    </row>
    <row r="68">
      <c r="B68" s="16"/>
      <c r="L68" s="16"/>
    </row>
    <row r="69">
      <c r="B69" s="16"/>
      <c r="L69" s="16"/>
    </row>
    <row r="70">
      <c r="B70" s="16"/>
      <c r="L70" s="16"/>
    </row>
    <row r="71">
      <c r="B71" s="16"/>
      <c r="L71" s="16"/>
    </row>
    <row r="72">
      <c r="B72" s="16"/>
      <c r="L72" s="16"/>
    </row>
    <row r="73">
      <c r="B73" s="16"/>
      <c r="L73" s="16"/>
    </row>
    <row r="74">
      <c r="B74" s="16"/>
      <c r="L74" s="16"/>
    </row>
    <row r="75">
      <c r="B75" s="16"/>
      <c r="L75" s="16"/>
    </row>
    <row r="76" s="2" customFormat="1">
      <c r="A76" s="34"/>
      <c r="B76" s="40"/>
      <c r="C76" s="34"/>
      <c r="D76" s="179" t="s">
        <v>51</v>
      </c>
      <c r="E76" s="180"/>
      <c r="F76" s="181" t="s">
        <v>52</v>
      </c>
      <c r="G76" s="179" t="s">
        <v>51</v>
      </c>
      <c r="H76" s="180"/>
      <c r="I76" s="182"/>
      <c r="J76" s="183" t="s">
        <v>52</v>
      </c>
      <c r="K76" s="180"/>
      <c r="L76" s="59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186"/>
      <c r="C77" s="187"/>
      <c r="D77" s="187"/>
      <c r="E77" s="187"/>
      <c r="F77" s="187"/>
      <c r="G77" s="187"/>
      <c r="H77" s="187"/>
      <c r="I77" s="188"/>
      <c r="J77" s="187"/>
      <c r="K77" s="187"/>
      <c r="L77" s="59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189"/>
      <c r="C81" s="190"/>
      <c r="D81" s="190"/>
      <c r="E81" s="190"/>
      <c r="F81" s="190"/>
      <c r="G81" s="190"/>
      <c r="H81" s="190"/>
      <c r="I81" s="191"/>
      <c r="J81" s="190"/>
      <c r="K81" s="190"/>
      <c r="L81" s="59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174</v>
      </c>
      <c r="D82" s="36"/>
      <c r="E82" s="36"/>
      <c r="F82" s="36"/>
      <c r="G82" s="36"/>
      <c r="H82" s="36"/>
      <c r="I82" s="150"/>
      <c r="J82" s="36"/>
      <c r="K82" s="36"/>
      <c r="L82" s="59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6"/>
      <c r="D83" s="36"/>
      <c r="E83" s="36"/>
      <c r="F83" s="36"/>
      <c r="G83" s="36"/>
      <c r="H83" s="36"/>
      <c r="I83" s="150"/>
      <c r="J83" s="36"/>
      <c r="K83" s="36"/>
      <c r="L83" s="59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16</v>
      </c>
      <c r="D84" s="36"/>
      <c r="E84" s="36"/>
      <c r="F84" s="36"/>
      <c r="G84" s="36"/>
      <c r="H84" s="36"/>
      <c r="I84" s="150"/>
      <c r="J84" s="36"/>
      <c r="K84" s="36"/>
      <c r="L84" s="59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16.5" customHeight="1">
      <c r="A85" s="34"/>
      <c r="B85" s="35"/>
      <c r="C85" s="36"/>
      <c r="D85" s="36"/>
      <c r="E85" s="192" t="str">
        <f>E7</f>
        <v xml:space="preserve">Oprava kolejí a výhybek v uzlu Plzeň a na trati  Plzeň - Blatno</v>
      </c>
      <c r="F85" s="28"/>
      <c r="G85" s="28"/>
      <c r="H85" s="28"/>
      <c r="I85" s="150"/>
      <c r="J85" s="36"/>
      <c r="K85" s="36"/>
      <c r="L85" s="59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1" customFormat="1" ht="12" customHeight="1">
      <c r="B86" s="17"/>
      <c r="C86" s="28" t="s">
        <v>170</v>
      </c>
      <c r="D86" s="18"/>
      <c r="E86" s="18"/>
      <c r="F86" s="18"/>
      <c r="G86" s="18"/>
      <c r="H86" s="18"/>
      <c r="I86" s="142"/>
      <c r="J86" s="18"/>
      <c r="K86" s="18"/>
      <c r="L86" s="16"/>
    </row>
    <row r="87" s="2" customFormat="1" ht="16.5" customHeight="1">
      <c r="A87" s="34"/>
      <c r="B87" s="35"/>
      <c r="C87" s="36"/>
      <c r="D87" s="36"/>
      <c r="E87" s="192" t="s">
        <v>913</v>
      </c>
      <c r="F87" s="36"/>
      <c r="G87" s="36"/>
      <c r="H87" s="36"/>
      <c r="I87" s="150"/>
      <c r="J87" s="36"/>
      <c r="K87" s="36"/>
      <c r="L87" s="59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12" customHeight="1">
      <c r="A88" s="34"/>
      <c r="B88" s="35"/>
      <c r="C88" s="28" t="s">
        <v>172</v>
      </c>
      <c r="D88" s="36"/>
      <c r="E88" s="36"/>
      <c r="F88" s="36"/>
      <c r="G88" s="36"/>
      <c r="H88" s="36"/>
      <c r="I88" s="150"/>
      <c r="J88" s="36"/>
      <c r="K88" s="36"/>
      <c r="L88" s="59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6.5" customHeight="1">
      <c r="A89" s="34"/>
      <c r="B89" s="35"/>
      <c r="C89" s="36"/>
      <c r="D89" s="36"/>
      <c r="E89" s="72" t="str">
        <f>E11</f>
        <v>SO 2.2 - Oprava přejezdu 2.SK</v>
      </c>
      <c r="F89" s="36"/>
      <c r="G89" s="36"/>
      <c r="H89" s="36"/>
      <c r="I89" s="150"/>
      <c r="J89" s="36"/>
      <c r="K89" s="36"/>
      <c r="L89" s="59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6"/>
      <c r="D90" s="36"/>
      <c r="E90" s="36"/>
      <c r="F90" s="36"/>
      <c r="G90" s="36"/>
      <c r="H90" s="36"/>
      <c r="I90" s="150"/>
      <c r="J90" s="36"/>
      <c r="K90" s="36"/>
      <c r="L90" s="59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2" customHeight="1">
      <c r="A91" s="34"/>
      <c r="B91" s="35"/>
      <c r="C91" s="28" t="s">
        <v>20</v>
      </c>
      <c r="D91" s="36"/>
      <c r="E91" s="36"/>
      <c r="F91" s="23" t="str">
        <f>F14</f>
        <v>TO Plzeň, TO Třemošná</v>
      </c>
      <c r="G91" s="36"/>
      <c r="H91" s="36"/>
      <c r="I91" s="152" t="s">
        <v>22</v>
      </c>
      <c r="J91" s="75" t="str">
        <f>IF(J14="","",J14)</f>
        <v>8. 1. 2020</v>
      </c>
      <c r="K91" s="36"/>
      <c r="L91" s="59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6.96" customHeight="1">
      <c r="A92" s="34"/>
      <c r="B92" s="35"/>
      <c r="C92" s="36"/>
      <c r="D92" s="36"/>
      <c r="E92" s="36"/>
      <c r="F92" s="36"/>
      <c r="G92" s="36"/>
      <c r="H92" s="36"/>
      <c r="I92" s="150"/>
      <c r="J92" s="36"/>
      <c r="K92" s="36"/>
      <c r="L92" s="59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5.15" customHeight="1">
      <c r="A93" s="34"/>
      <c r="B93" s="35"/>
      <c r="C93" s="28" t="s">
        <v>24</v>
      </c>
      <c r="D93" s="36"/>
      <c r="E93" s="36"/>
      <c r="F93" s="23" t="str">
        <f>E17</f>
        <v xml:space="preserve">Správa železnic s.o. -  OŘ Plzeň</v>
      </c>
      <c r="G93" s="36"/>
      <c r="H93" s="36"/>
      <c r="I93" s="152" t="s">
        <v>30</v>
      </c>
      <c r="J93" s="32" t="str">
        <f>E23</f>
        <v xml:space="preserve"> </v>
      </c>
      <c r="K93" s="36"/>
      <c r="L93" s="59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15.15" customHeight="1">
      <c r="A94" s="34"/>
      <c r="B94" s="35"/>
      <c r="C94" s="28" t="s">
        <v>28</v>
      </c>
      <c r="D94" s="36"/>
      <c r="E94" s="36"/>
      <c r="F94" s="23" t="str">
        <f>IF(E20="","",E20)</f>
        <v>Vyplň údaj</v>
      </c>
      <c r="G94" s="36"/>
      <c r="H94" s="36"/>
      <c r="I94" s="152" t="s">
        <v>33</v>
      </c>
      <c r="J94" s="32" t="str">
        <f>E26</f>
        <v>Jung</v>
      </c>
      <c r="K94" s="36"/>
      <c r="L94" s="59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6"/>
      <c r="D95" s="36"/>
      <c r="E95" s="36"/>
      <c r="F95" s="36"/>
      <c r="G95" s="36"/>
      <c r="H95" s="36"/>
      <c r="I95" s="150"/>
      <c r="J95" s="36"/>
      <c r="K95" s="36"/>
      <c r="L95" s="59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9.28" customHeight="1">
      <c r="A96" s="34"/>
      <c r="B96" s="35"/>
      <c r="C96" s="193" t="s">
        <v>175</v>
      </c>
      <c r="D96" s="194"/>
      <c r="E96" s="194"/>
      <c r="F96" s="194"/>
      <c r="G96" s="194"/>
      <c r="H96" s="194"/>
      <c r="I96" s="195"/>
      <c r="J96" s="196" t="s">
        <v>176</v>
      </c>
      <c r="K96" s="194"/>
      <c r="L96" s="59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="2" customFormat="1" ht="10.32" customHeight="1">
      <c r="A97" s="34"/>
      <c r="B97" s="35"/>
      <c r="C97" s="36"/>
      <c r="D97" s="36"/>
      <c r="E97" s="36"/>
      <c r="F97" s="36"/>
      <c r="G97" s="36"/>
      <c r="H97" s="36"/>
      <c r="I97" s="150"/>
      <c r="J97" s="36"/>
      <c r="K97" s="36"/>
      <c r="L97" s="59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="2" customFormat="1" ht="22.8" customHeight="1">
      <c r="A98" s="34"/>
      <c r="B98" s="35"/>
      <c r="C98" s="197" t="s">
        <v>177</v>
      </c>
      <c r="D98" s="36"/>
      <c r="E98" s="36"/>
      <c r="F98" s="36"/>
      <c r="G98" s="36"/>
      <c r="H98" s="36"/>
      <c r="I98" s="150"/>
      <c r="J98" s="106">
        <f>J120</f>
        <v>0</v>
      </c>
      <c r="K98" s="36"/>
      <c r="L98" s="59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U98" s="13" t="s">
        <v>178</v>
      </c>
    </row>
    <row r="99" s="2" customFormat="1" ht="21.84" customHeight="1">
      <c r="A99" s="34"/>
      <c r="B99" s="35"/>
      <c r="C99" s="36"/>
      <c r="D99" s="36"/>
      <c r="E99" s="36"/>
      <c r="F99" s="36"/>
      <c r="G99" s="36"/>
      <c r="H99" s="36"/>
      <c r="I99" s="150"/>
      <c r="J99" s="36"/>
      <c r="K99" s="36"/>
      <c r="L99" s="59"/>
      <c r="S99" s="34"/>
      <c r="T99" s="34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</row>
    <row r="100" s="2" customFormat="1" ht="6.96" customHeight="1">
      <c r="A100" s="34"/>
      <c r="B100" s="62"/>
      <c r="C100" s="63"/>
      <c r="D100" s="63"/>
      <c r="E100" s="63"/>
      <c r="F100" s="63"/>
      <c r="G100" s="63"/>
      <c r="H100" s="63"/>
      <c r="I100" s="188"/>
      <c r="J100" s="63"/>
      <c r="K100" s="63"/>
      <c r="L100" s="59"/>
      <c r="S100" s="34"/>
      <c r="T100" s="34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</row>
    <row r="104" s="2" customFormat="1" ht="6.96" customHeight="1">
      <c r="A104" s="34"/>
      <c r="B104" s="64"/>
      <c r="C104" s="65"/>
      <c r="D104" s="65"/>
      <c r="E104" s="65"/>
      <c r="F104" s="65"/>
      <c r="G104" s="65"/>
      <c r="H104" s="65"/>
      <c r="I104" s="191"/>
      <c r="J104" s="65"/>
      <c r="K104" s="65"/>
      <c r="L104" s="59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5" s="2" customFormat="1" ht="24.96" customHeight="1">
      <c r="A105" s="34"/>
      <c r="B105" s="35"/>
      <c r="C105" s="19" t="s">
        <v>179</v>
      </c>
      <c r="D105" s="36"/>
      <c r="E105" s="36"/>
      <c r="F105" s="36"/>
      <c r="G105" s="36"/>
      <c r="H105" s="36"/>
      <c r="I105" s="150"/>
      <c r="J105" s="36"/>
      <c r="K105" s="36"/>
      <c r="L105" s="59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="2" customFormat="1" ht="6.96" customHeight="1">
      <c r="A106" s="34"/>
      <c r="B106" s="35"/>
      <c r="C106" s="36"/>
      <c r="D106" s="36"/>
      <c r="E106" s="36"/>
      <c r="F106" s="36"/>
      <c r="G106" s="36"/>
      <c r="H106" s="36"/>
      <c r="I106" s="150"/>
      <c r="J106" s="36"/>
      <c r="K106" s="36"/>
      <c r="L106" s="59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="2" customFormat="1" ht="12" customHeight="1">
      <c r="A107" s="34"/>
      <c r="B107" s="35"/>
      <c r="C107" s="28" t="s">
        <v>16</v>
      </c>
      <c r="D107" s="36"/>
      <c r="E107" s="36"/>
      <c r="F107" s="36"/>
      <c r="G107" s="36"/>
      <c r="H107" s="36"/>
      <c r="I107" s="150"/>
      <c r="J107" s="36"/>
      <c r="K107" s="36"/>
      <c r="L107" s="59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="2" customFormat="1" ht="16.5" customHeight="1">
      <c r="A108" s="34"/>
      <c r="B108" s="35"/>
      <c r="C108" s="36"/>
      <c r="D108" s="36"/>
      <c r="E108" s="192" t="str">
        <f>E7</f>
        <v xml:space="preserve">Oprava kolejí a výhybek v uzlu Plzeň a na trati  Plzeň - Blatno</v>
      </c>
      <c r="F108" s="28"/>
      <c r="G108" s="28"/>
      <c r="H108" s="28"/>
      <c r="I108" s="150"/>
      <c r="J108" s="36"/>
      <c r="K108" s="36"/>
      <c r="L108" s="59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="1" customFormat="1" ht="12" customHeight="1">
      <c r="B109" s="17"/>
      <c r="C109" s="28" t="s">
        <v>170</v>
      </c>
      <c r="D109" s="18"/>
      <c r="E109" s="18"/>
      <c r="F109" s="18"/>
      <c r="G109" s="18"/>
      <c r="H109" s="18"/>
      <c r="I109" s="142"/>
      <c r="J109" s="18"/>
      <c r="K109" s="18"/>
      <c r="L109" s="16"/>
    </row>
    <row r="110" s="2" customFormat="1" ht="16.5" customHeight="1">
      <c r="A110" s="34"/>
      <c r="B110" s="35"/>
      <c r="C110" s="36"/>
      <c r="D110" s="36"/>
      <c r="E110" s="192" t="s">
        <v>913</v>
      </c>
      <c r="F110" s="36"/>
      <c r="G110" s="36"/>
      <c r="H110" s="36"/>
      <c r="I110" s="150"/>
      <c r="J110" s="36"/>
      <c r="K110" s="36"/>
      <c r="L110" s="59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="2" customFormat="1" ht="12" customHeight="1">
      <c r="A111" s="34"/>
      <c r="B111" s="35"/>
      <c r="C111" s="28" t="s">
        <v>172</v>
      </c>
      <c r="D111" s="36"/>
      <c r="E111" s="36"/>
      <c r="F111" s="36"/>
      <c r="G111" s="36"/>
      <c r="H111" s="36"/>
      <c r="I111" s="150"/>
      <c r="J111" s="36"/>
      <c r="K111" s="36"/>
      <c r="L111" s="59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="2" customFormat="1" ht="16.5" customHeight="1">
      <c r="A112" s="34"/>
      <c r="B112" s="35"/>
      <c r="C112" s="36"/>
      <c r="D112" s="36"/>
      <c r="E112" s="72" t="str">
        <f>E11</f>
        <v>SO 2.2 - Oprava přejezdu 2.SK</v>
      </c>
      <c r="F112" s="36"/>
      <c r="G112" s="36"/>
      <c r="H112" s="36"/>
      <c r="I112" s="150"/>
      <c r="J112" s="36"/>
      <c r="K112" s="36"/>
      <c r="L112" s="59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="2" customFormat="1" ht="6.96" customHeight="1">
      <c r="A113" s="34"/>
      <c r="B113" s="35"/>
      <c r="C113" s="36"/>
      <c r="D113" s="36"/>
      <c r="E113" s="36"/>
      <c r="F113" s="36"/>
      <c r="G113" s="36"/>
      <c r="H113" s="36"/>
      <c r="I113" s="150"/>
      <c r="J113" s="36"/>
      <c r="K113" s="36"/>
      <c r="L113" s="59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12" customHeight="1">
      <c r="A114" s="34"/>
      <c r="B114" s="35"/>
      <c r="C114" s="28" t="s">
        <v>20</v>
      </c>
      <c r="D114" s="36"/>
      <c r="E114" s="36"/>
      <c r="F114" s="23" t="str">
        <f>F14</f>
        <v>TO Plzeň, TO Třemošná</v>
      </c>
      <c r="G114" s="36"/>
      <c r="H114" s="36"/>
      <c r="I114" s="152" t="s">
        <v>22</v>
      </c>
      <c r="J114" s="75" t="str">
        <f>IF(J14="","",J14)</f>
        <v>8. 1. 2020</v>
      </c>
      <c r="K114" s="36"/>
      <c r="L114" s="59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6.96" customHeight="1">
      <c r="A115" s="34"/>
      <c r="B115" s="35"/>
      <c r="C115" s="36"/>
      <c r="D115" s="36"/>
      <c r="E115" s="36"/>
      <c r="F115" s="36"/>
      <c r="G115" s="36"/>
      <c r="H115" s="36"/>
      <c r="I115" s="150"/>
      <c r="J115" s="36"/>
      <c r="K115" s="36"/>
      <c r="L115" s="59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2" customFormat="1" ht="15.15" customHeight="1">
      <c r="A116" s="34"/>
      <c r="B116" s="35"/>
      <c r="C116" s="28" t="s">
        <v>24</v>
      </c>
      <c r="D116" s="36"/>
      <c r="E116" s="36"/>
      <c r="F116" s="23" t="str">
        <f>E17</f>
        <v xml:space="preserve">Správa železnic s.o. -  OŘ Plzeň</v>
      </c>
      <c r="G116" s="36"/>
      <c r="H116" s="36"/>
      <c r="I116" s="152" t="s">
        <v>30</v>
      </c>
      <c r="J116" s="32" t="str">
        <f>E23</f>
        <v xml:space="preserve"> </v>
      </c>
      <c r="K116" s="36"/>
      <c r="L116" s="59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="2" customFormat="1" ht="15.15" customHeight="1">
      <c r="A117" s="34"/>
      <c r="B117" s="35"/>
      <c r="C117" s="28" t="s">
        <v>28</v>
      </c>
      <c r="D117" s="36"/>
      <c r="E117" s="36"/>
      <c r="F117" s="23" t="str">
        <f>IF(E20="","",E20)</f>
        <v>Vyplň údaj</v>
      </c>
      <c r="G117" s="36"/>
      <c r="H117" s="36"/>
      <c r="I117" s="152" t="s">
        <v>33</v>
      </c>
      <c r="J117" s="32" t="str">
        <f>E26</f>
        <v>Jung</v>
      </c>
      <c r="K117" s="36"/>
      <c r="L117" s="59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="2" customFormat="1" ht="10.32" customHeight="1">
      <c r="A118" s="34"/>
      <c r="B118" s="35"/>
      <c r="C118" s="36"/>
      <c r="D118" s="36"/>
      <c r="E118" s="36"/>
      <c r="F118" s="36"/>
      <c r="G118" s="36"/>
      <c r="H118" s="36"/>
      <c r="I118" s="150"/>
      <c r="J118" s="36"/>
      <c r="K118" s="36"/>
      <c r="L118" s="59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="9" customFormat="1" ht="29.28" customHeight="1">
      <c r="A119" s="198"/>
      <c r="B119" s="199"/>
      <c r="C119" s="200" t="s">
        <v>180</v>
      </c>
      <c r="D119" s="201" t="s">
        <v>61</v>
      </c>
      <c r="E119" s="201" t="s">
        <v>57</v>
      </c>
      <c r="F119" s="201" t="s">
        <v>58</v>
      </c>
      <c r="G119" s="201" t="s">
        <v>181</v>
      </c>
      <c r="H119" s="201" t="s">
        <v>182</v>
      </c>
      <c r="I119" s="202" t="s">
        <v>183</v>
      </c>
      <c r="J119" s="203" t="s">
        <v>176</v>
      </c>
      <c r="K119" s="204" t="s">
        <v>184</v>
      </c>
      <c r="L119" s="205"/>
      <c r="M119" s="96" t="s">
        <v>1</v>
      </c>
      <c r="N119" s="97" t="s">
        <v>40</v>
      </c>
      <c r="O119" s="97" t="s">
        <v>185</v>
      </c>
      <c r="P119" s="97" t="s">
        <v>186</v>
      </c>
      <c r="Q119" s="97" t="s">
        <v>187</v>
      </c>
      <c r="R119" s="97" t="s">
        <v>188</v>
      </c>
      <c r="S119" s="97" t="s">
        <v>189</v>
      </c>
      <c r="T119" s="98" t="s">
        <v>190</v>
      </c>
      <c r="U119" s="198"/>
      <c r="V119" s="198"/>
      <c r="W119" s="198"/>
      <c r="X119" s="198"/>
      <c r="Y119" s="198"/>
      <c r="Z119" s="198"/>
      <c r="AA119" s="198"/>
      <c r="AB119" s="198"/>
      <c r="AC119" s="198"/>
      <c r="AD119" s="198"/>
      <c r="AE119" s="198"/>
    </row>
    <row r="120" s="2" customFormat="1" ht="22.8" customHeight="1">
      <c r="A120" s="34"/>
      <c r="B120" s="35"/>
      <c r="C120" s="103" t="s">
        <v>191</v>
      </c>
      <c r="D120" s="36"/>
      <c r="E120" s="36"/>
      <c r="F120" s="36"/>
      <c r="G120" s="36"/>
      <c r="H120" s="36"/>
      <c r="I120" s="150"/>
      <c r="J120" s="206">
        <f>BK120</f>
        <v>0</v>
      </c>
      <c r="K120" s="36"/>
      <c r="L120" s="40"/>
      <c r="M120" s="99"/>
      <c r="N120" s="207"/>
      <c r="O120" s="100"/>
      <c r="P120" s="208">
        <f>SUM(P121:P151)</f>
        <v>0</v>
      </c>
      <c r="Q120" s="100"/>
      <c r="R120" s="208">
        <f>SUM(R121:R151)</f>
        <v>20.640000000000001</v>
      </c>
      <c r="S120" s="100"/>
      <c r="T120" s="209">
        <f>SUM(T121:T151)</f>
        <v>0</v>
      </c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T120" s="13" t="s">
        <v>75</v>
      </c>
      <c r="AU120" s="13" t="s">
        <v>178</v>
      </c>
      <c r="BK120" s="210">
        <f>SUM(BK121:BK151)</f>
        <v>0</v>
      </c>
    </row>
    <row r="121" s="2" customFormat="1" ht="16.5" customHeight="1">
      <c r="A121" s="34"/>
      <c r="B121" s="35"/>
      <c r="C121" s="211" t="s">
        <v>83</v>
      </c>
      <c r="D121" s="211" t="s">
        <v>192</v>
      </c>
      <c r="E121" s="212" t="s">
        <v>1127</v>
      </c>
      <c r="F121" s="213" t="s">
        <v>1128</v>
      </c>
      <c r="G121" s="214" t="s">
        <v>195</v>
      </c>
      <c r="H121" s="215">
        <v>12</v>
      </c>
      <c r="I121" s="216"/>
      <c r="J121" s="217">
        <f>ROUND(I121*H121,2)</f>
        <v>0</v>
      </c>
      <c r="K121" s="218"/>
      <c r="L121" s="40"/>
      <c r="M121" s="219" t="s">
        <v>1</v>
      </c>
      <c r="N121" s="220" t="s">
        <v>41</v>
      </c>
      <c r="O121" s="87"/>
      <c r="P121" s="221">
        <f>O121*H121</f>
        <v>0</v>
      </c>
      <c r="Q121" s="221">
        <v>0</v>
      </c>
      <c r="R121" s="221">
        <f>Q121*H121</f>
        <v>0</v>
      </c>
      <c r="S121" s="221">
        <v>0</v>
      </c>
      <c r="T121" s="222">
        <f>S121*H121</f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R121" s="223" t="s">
        <v>196</v>
      </c>
      <c r="AT121" s="223" t="s">
        <v>192</v>
      </c>
      <c r="AU121" s="223" t="s">
        <v>76</v>
      </c>
      <c r="AY121" s="13" t="s">
        <v>197</v>
      </c>
      <c r="BE121" s="224">
        <f>IF(N121="základní",J121,0)</f>
        <v>0</v>
      </c>
      <c r="BF121" s="224">
        <f>IF(N121="snížená",J121,0)</f>
        <v>0</v>
      </c>
      <c r="BG121" s="224">
        <f>IF(N121="zákl. přenesená",J121,0)</f>
        <v>0</v>
      </c>
      <c r="BH121" s="224">
        <f>IF(N121="sníž. přenesená",J121,0)</f>
        <v>0</v>
      </c>
      <c r="BI121" s="224">
        <f>IF(N121="nulová",J121,0)</f>
        <v>0</v>
      </c>
      <c r="BJ121" s="13" t="s">
        <v>83</v>
      </c>
      <c r="BK121" s="224">
        <f>ROUND(I121*H121,2)</f>
        <v>0</v>
      </c>
      <c r="BL121" s="13" t="s">
        <v>196</v>
      </c>
      <c r="BM121" s="223" t="s">
        <v>1129</v>
      </c>
    </row>
    <row r="122" s="2" customFormat="1">
      <c r="A122" s="34"/>
      <c r="B122" s="35"/>
      <c r="C122" s="36"/>
      <c r="D122" s="225" t="s">
        <v>199</v>
      </c>
      <c r="E122" s="36"/>
      <c r="F122" s="226" t="s">
        <v>1130</v>
      </c>
      <c r="G122" s="36"/>
      <c r="H122" s="36"/>
      <c r="I122" s="150"/>
      <c r="J122" s="36"/>
      <c r="K122" s="36"/>
      <c r="L122" s="40"/>
      <c r="M122" s="227"/>
      <c r="N122" s="228"/>
      <c r="O122" s="87"/>
      <c r="P122" s="87"/>
      <c r="Q122" s="87"/>
      <c r="R122" s="87"/>
      <c r="S122" s="87"/>
      <c r="T122" s="88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T122" s="13" t="s">
        <v>199</v>
      </c>
      <c r="AU122" s="13" t="s">
        <v>76</v>
      </c>
    </row>
    <row r="123" s="2" customFormat="1">
      <c r="A123" s="34"/>
      <c r="B123" s="35"/>
      <c r="C123" s="36"/>
      <c r="D123" s="225" t="s">
        <v>340</v>
      </c>
      <c r="E123" s="36"/>
      <c r="F123" s="229" t="s">
        <v>470</v>
      </c>
      <c r="G123" s="36"/>
      <c r="H123" s="36"/>
      <c r="I123" s="150"/>
      <c r="J123" s="36"/>
      <c r="K123" s="36"/>
      <c r="L123" s="40"/>
      <c r="M123" s="227"/>
      <c r="N123" s="228"/>
      <c r="O123" s="87"/>
      <c r="P123" s="87"/>
      <c r="Q123" s="87"/>
      <c r="R123" s="87"/>
      <c r="S123" s="87"/>
      <c r="T123" s="88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T123" s="13" t="s">
        <v>340</v>
      </c>
      <c r="AU123" s="13" t="s">
        <v>76</v>
      </c>
    </row>
    <row r="124" s="2" customFormat="1" ht="16.5" customHeight="1">
      <c r="A124" s="34"/>
      <c r="B124" s="35"/>
      <c r="C124" s="211" t="s">
        <v>85</v>
      </c>
      <c r="D124" s="211" t="s">
        <v>192</v>
      </c>
      <c r="E124" s="212" t="s">
        <v>970</v>
      </c>
      <c r="F124" s="213" t="s">
        <v>971</v>
      </c>
      <c r="G124" s="214" t="s">
        <v>345</v>
      </c>
      <c r="H124" s="215">
        <v>32.399999999999999</v>
      </c>
      <c r="I124" s="216"/>
      <c r="J124" s="217">
        <f>ROUND(I124*H124,2)</f>
        <v>0</v>
      </c>
      <c r="K124" s="218"/>
      <c r="L124" s="40"/>
      <c r="M124" s="219" t="s">
        <v>1</v>
      </c>
      <c r="N124" s="220" t="s">
        <v>41</v>
      </c>
      <c r="O124" s="87"/>
      <c r="P124" s="221">
        <f>O124*H124</f>
        <v>0</v>
      </c>
      <c r="Q124" s="221">
        <v>0</v>
      </c>
      <c r="R124" s="221">
        <f>Q124*H124</f>
        <v>0</v>
      </c>
      <c r="S124" s="221">
        <v>0</v>
      </c>
      <c r="T124" s="222">
        <f>S124*H124</f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R124" s="223" t="s">
        <v>196</v>
      </c>
      <c r="AT124" s="223" t="s">
        <v>192</v>
      </c>
      <c r="AU124" s="223" t="s">
        <v>76</v>
      </c>
      <c r="AY124" s="13" t="s">
        <v>197</v>
      </c>
      <c r="BE124" s="224">
        <f>IF(N124="základní",J124,0)</f>
        <v>0</v>
      </c>
      <c r="BF124" s="224">
        <f>IF(N124="snížená",J124,0)</f>
        <v>0</v>
      </c>
      <c r="BG124" s="224">
        <f>IF(N124="zákl. přenesená",J124,0)</f>
        <v>0</v>
      </c>
      <c r="BH124" s="224">
        <f>IF(N124="sníž. přenesená",J124,0)</f>
        <v>0</v>
      </c>
      <c r="BI124" s="224">
        <f>IF(N124="nulová",J124,0)</f>
        <v>0</v>
      </c>
      <c r="BJ124" s="13" t="s">
        <v>83</v>
      </c>
      <c r="BK124" s="224">
        <f>ROUND(I124*H124,2)</f>
        <v>0</v>
      </c>
      <c r="BL124" s="13" t="s">
        <v>196</v>
      </c>
      <c r="BM124" s="223" t="s">
        <v>1131</v>
      </c>
    </row>
    <row r="125" s="2" customFormat="1">
      <c r="A125" s="34"/>
      <c r="B125" s="35"/>
      <c r="C125" s="36"/>
      <c r="D125" s="225" t="s">
        <v>199</v>
      </c>
      <c r="E125" s="36"/>
      <c r="F125" s="226" t="s">
        <v>973</v>
      </c>
      <c r="G125" s="36"/>
      <c r="H125" s="36"/>
      <c r="I125" s="150"/>
      <c r="J125" s="36"/>
      <c r="K125" s="36"/>
      <c r="L125" s="40"/>
      <c r="M125" s="227"/>
      <c r="N125" s="228"/>
      <c r="O125" s="87"/>
      <c r="P125" s="87"/>
      <c r="Q125" s="87"/>
      <c r="R125" s="87"/>
      <c r="S125" s="87"/>
      <c r="T125" s="88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T125" s="13" t="s">
        <v>199</v>
      </c>
      <c r="AU125" s="13" t="s">
        <v>76</v>
      </c>
    </row>
    <row r="126" s="2" customFormat="1">
      <c r="A126" s="34"/>
      <c r="B126" s="35"/>
      <c r="C126" s="36"/>
      <c r="D126" s="225" t="s">
        <v>340</v>
      </c>
      <c r="E126" s="36"/>
      <c r="F126" s="229" t="s">
        <v>974</v>
      </c>
      <c r="G126" s="36"/>
      <c r="H126" s="36"/>
      <c r="I126" s="150"/>
      <c r="J126" s="36"/>
      <c r="K126" s="36"/>
      <c r="L126" s="40"/>
      <c r="M126" s="227"/>
      <c r="N126" s="228"/>
      <c r="O126" s="87"/>
      <c r="P126" s="87"/>
      <c r="Q126" s="87"/>
      <c r="R126" s="87"/>
      <c r="S126" s="87"/>
      <c r="T126" s="88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T126" s="13" t="s">
        <v>340</v>
      </c>
      <c r="AU126" s="13" t="s">
        <v>76</v>
      </c>
    </row>
    <row r="127" s="10" customFormat="1">
      <c r="A127" s="10"/>
      <c r="B127" s="230"/>
      <c r="C127" s="231"/>
      <c r="D127" s="225" t="s">
        <v>203</v>
      </c>
      <c r="E127" s="232" t="s">
        <v>1</v>
      </c>
      <c r="F127" s="233" t="s">
        <v>1132</v>
      </c>
      <c r="G127" s="231"/>
      <c r="H127" s="234">
        <v>32.399999999999999</v>
      </c>
      <c r="I127" s="235"/>
      <c r="J127" s="231"/>
      <c r="K127" s="231"/>
      <c r="L127" s="236"/>
      <c r="M127" s="237"/>
      <c r="N127" s="238"/>
      <c r="O127" s="238"/>
      <c r="P127" s="238"/>
      <c r="Q127" s="238"/>
      <c r="R127" s="238"/>
      <c r="S127" s="238"/>
      <c r="T127" s="239"/>
      <c r="U127" s="10"/>
      <c r="V127" s="10"/>
      <c r="W127" s="10"/>
      <c r="X127" s="10"/>
      <c r="Y127" s="10"/>
      <c r="Z127" s="10"/>
      <c r="AA127" s="10"/>
      <c r="AB127" s="10"/>
      <c r="AC127" s="10"/>
      <c r="AD127" s="10"/>
      <c r="AE127" s="10"/>
      <c r="AT127" s="240" t="s">
        <v>203</v>
      </c>
      <c r="AU127" s="240" t="s">
        <v>76</v>
      </c>
      <c r="AV127" s="10" t="s">
        <v>85</v>
      </c>
      <c r="AW127" s="10" t="s">
        <v>32</v>
      </c>
      <c r="AX127" s="10" t="s">
        <v>83</v>
      </c>
      <c r="AY127" s="240" t="s">
        <v>197</v>
      </c>
    </row>
    <row r="128" s="2" customFormat="1" ht="16.5" customHeight="1">
      <c r="A128" s="34"/>
      <c r="B128" s="35"/>
      <c r="C128" s="211" t="s">
        <v>214</v>
      </c>
      <c r="D128" s="211" t="s">
        <v>192</v>
      </c>
      <c r="E128" s="212" t="s">
        <v>1133</v>
      </c>
      <c r="F128" s="213" t="s">
        <v>1134</v>
      </c>
      <c r="G128" s="214" t="s">
        <v>232</v>
      </c>
      <c r="H128" s="215">
        <v>42</v>
      </c>
      <c r="I128" s="216"/>
      <c r="J128" s="217">
        <f>ROUND(I128*H128,2)</f>
        <v>0</v>
      </c>
      <c r="K128" s="218"/>
      <c r="L128" s="40"/>
      <c r="M128" s="219" t="s">
        <v>1</v>
      </c>
      <c r="N128" s="220" t="s">
        <v>41</v>
      </c>
      <c r="O128" s="87"/>
      <c r="P128" s="221">
        <f>O128*H128</f>
        <v>0</v>
      </c>
      <c r="Q128" s="221">
        <v>0</v>
      </c>
      <c r="R128" s="221">
        <f>Q128*H128</f>
        <v>0</v>
      </c>
      <c r="S128" s="221">
        <v>0</v>
      </c>
      <c r="T128" s="222">
        <f>S128*H128</f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223" t="s">
        <v>196</v>
      </c>
      <c r="AT128" s="223" t="s">
        <v>192</v>
      </c>
      <c r="AU128" s="223" t="s">
        <v>76</v>
      </c>
      <c r="AY128" s="13" t="s">
        <v>197</v>
      </c>
      <c r="BE128" s="224">
        <f>IF(N128="základní",J128,0)</f>
        <v>0</v>
      </c>
      <c r="BF128" s="224">
        <f>IF(N128="snížená",J128,0)</f>
        <v>0</v>
      </c>
      <c r="BG128" s="224">
        <f>IF(N128="zákl. přenesená",J128,0)</f>
        <v>0</v>
      </c>
      <c r="BH128" s="224">
        <f>IF(N128="sníž. přenesená",J128,0)</f>
        <v>0</v>
      </c>
      <c r="BI128" s="224">
        <f>IF(N128="nulová",J128,0)</f>
        <v>0</v>
      </c>
      <c r="BJ128" s="13" t="s">
        <v>83</v>
      </c>
      <c r="BK128" s="224">
        <f>ROUND(I128*H128,2)</f>
        <v>0</v>
      </c>
      <c r="BL128" s="13" t="s">
        <v>196</v>
      </c>
      <c r="BM128" s="223" t="s">
        <v>1135</v>
      </c>
    </row>
    <row r="129" s="2" customFormat="1">
      <c r="A129" s="34"/>
      <c r="B129" s="35"/>
      <c r="C129" s="36"/>
      <c r="D129" s="225" t="s">
        <v>199</v>
      </c>
      <c r="E129" s="36"/>
      <c r="F129" s="226" t="s">
        <v>1136</v>
      </c>
      <c r="G129" s="36"/>
      <c r="H129" s="36"/>
      <c r="I129" s="150"/>
      <c r="J129" s="36"/>
      <c r="K129" s="36"/>
      <c r="L129" s="40"/>
      <c r="M129" s="227"/>
      <c r="N129" s="228"/>
      <c r="O129" s="87"/>
      <c r="P129" s="87"/>
      <c r="Q129" s="87"/>
      <c r="R129" s="87"/>
      <c r="S129" s="87"/>
      <c r="T129" s="88"/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T129" s="13" t="s">
        <v>199</v>
      </c>
      <c r="AU129" s="13" t="s">
        <v>76</v>
      </c>
    </row>
    <row r="130" s="2" customFormat="1">
      <c r="A130" s="34"/>
      <c r="B130" s="35"/>
      <c r="C130" s="36"/>
      <c r="D130" s="225" t="s">
        <v>340</v>
      </c>
      <c r="E130" s="36"/>
      <c r="F130" s="229" t="s">
        <v>775</v>
      </c>
      <c r="G130" s="36"/>
      <c r="H130" s="36"/>
      <c r="I130" s="150"/>
      <c r="J130" s="36"/>
      <c r="K130" s="36"/>
      <c r="L130" s="40"/>
      <c r="M130" s="227"/>
      <c r="N130" s="228"/>
      <c r="O130" s="87"/>
      <c r="P130" s="87"/>
      <c r="Q130" s="87"/>
      <c r="R130" s="87"/>
      <c r="S130" s="87"/>
      <c r="T130" s="88"/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T130" s="13" t="s">
        <v>340</v>
      </c>
      <c r="AU130" s="13" t="s">
        <v>76</v>
      </c>
    </row>
    <row r="131" s="10" customFormat="1">
      <c r="A131" s="10"/>
      <c r="B131" s="230"/>
      <c r="C131" s="231"/>
      <c r="D131" s="225" t="s">
        <v>203</v>
      </c>
      <c r="E131" s="232" t="s">
        <v>1</v>
      </c>
      <c r="F131" s="233" t="s">
        <v>1137</v>
      </c>
      <c r="G131" s="231"/>
      <c r="H131" s="234">
        <v>42</v>
      </c>
      <c r="I131" s="235"/>
      <c r="J131" s="231"/>
      <c r="K131" s="231"/>
      <c r="L131" s="236"/>
      <c r="M131" s="237"/>
      <c r="N131" s="238"/>
      <c r="O131" s="238"/>
      <c r="P131" s="238"/>
      <c r="Q131" s="238"/>
      <c r="R131" s="238"/>
      <c r="S131" s="238"/>
      <c r="T131" s="239"/>
      <c r="U131" s="10"/>
      <c r="V131" s="10"/>
      <c r="W131" s="10"/>
      <c r="X131" s="10"/>
      <c r="Y131" s="10"/>
      <c r="Z131" s="10"/>
      <c r="AA131" s="10"/>
      <c r="AB131" s="10"/>
      <c r="AC131" s="10"/>
      <c r="AD131" s="10"/>
      <c r="AE131" s="10"/>
      <c r="AT131" s="240" t="s">
        <v>203</v>
      </c>
      <c r="AU131" s="240" t="s">
        <v>76</v>
      </c>
      <c r="AV131" s="10" t="s">
        <v>85</v>
      </c>
      <c r="AW131" s="10" t="s">
        <v>32</v>
      </c>
      <c r="AX131" s="10" t="s">
        <v>83</v>
      </c>
      <c r="AY131" s="240" t="s">
        <v>197</v>
      </c>
    </row>
    <row r="132" s="2" customFormat="1" ht="16.5" customHeight="1">
      <c r="A132" s="34"/>
      <c r="B132" s="35"/>
      <c r="C132" s="211" t="s">
        <v>196</v>
      </c>
      <c r="D132" s="211" t="s">
        <v>192</v>
      </c>
      <c r="E132" s="212" t="s">
        <v>1138</v>
      </c>
      <c r="F132" s="213" t="s">
        <v>1139</v>
      </c>
      <c r="G132" s="214" t="s">
        <v>209</v>
      </c>
      <c r="H132" s="215">
        <v>168</v>
      </c>
      <c r="I132" s="216"/>
      <c r="J132" s="217">
        <f>ROUND(I132*H132,2)</f>
        <v>0</v>
      </c>
      <c r="K132" s="218"/>
      <c r="L132" s="40"/>
      <c r="M132" s="219" t="s">
        <v>1</v>
      </c>
      <c r="N132" s="220" t="s">
        <v>41</v>
      </c>
      <c r="O132" s="87"/>
      <c r="P132" s="221">
        <f>O132*H132</f>
        <v>0</v>
      </c>
      <c r="Q132" s="221">
        <v>0</v>
      </c>
      <c r="R132" s="221">
        <f>Q132*H132</f>
        <v>0</v>
      </c>
      <c r="S132" s="221">
        <v>0</v>
      </c>
      <c r="T132" s="222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223" t="s">
        <v>196</v>
      </c>
      <c r="AT132" s="223" t="s">
        <v>192</v>
      </c>
      <c r="AU132" s="223" t="s">
        <v>76</v>
      </c>
      <c r="AY132" s="13" t="s">
        <v>197</v>
      </c>
      <c r="BE132" s="224">
        <f>IF(N132="základní",J132,0)</f>
        <v>0</v>
      </c>
      <c r="BF132" s="224">
        <f>IF(N132="snížená",J132,0)</f>
        <v>0</v>
      </c>
      <c r="BG132" s="224">
        <f>IF(N132="zákl. přenesená",J132,0)</f>
        <v>0</v>
      </c>
      <c r="BH132" s="224">
        <f>IF(N132="sníž. přenesená",J132,0)</f>
        <v>0</v>
      </c>
      <c r="BI132" s="224">
        <f>IF(N132="nulová",J132,0)</f>
        <v>0</v>
      </c>
      <c r="BJ132" s="13" t="s">
        <v>83</v>
      </c>
      <c r="BK132" s="224">
        <f>ROUND(I132*H132,2)</f>
        <v>0</v>
      </c>
      <c r="BL132" s="13" t="s">
        <v>196</v>
      </c>
      <c r="BM132" s="223" t="s">
        <v>1140</v>
      </c>
    </row>
    <row r="133" s="2" customFormat="1">
      <c r="A133" s="34"/>
      <c r="B133" s="35"/>
      <c r="C133" s="36"/>
      <c r="D133" s="225" t="s">
        <v>199</v>
      </c>
      <c r="E133" s="36"/>
      <c r="F133" s="226" t="s">
        <v>1141</v>
      </c>
      <c r="G133" s="36"/>
      <c r="H133" s="36"/>
      <c r="I133" s="150"/>
      <c r="J133" s="36"/>
      <c r="K133" s="36"/>
      <c r="L133" s="40"/>
      <c r="M133" s="227"/>
      <c r="N133" s="228"/>
      <c r="O133" s="87"/>
      <c r="P133" s="87"/>
      <c r="Q133" s="87"/>
      <c r="R133" s="87"/>
      <c r="S133" s="87"/>
      <c r="T133" s="88"/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T133" s="13" t="s">
        <v>199</v>
      </c>
      <c r="AU133" s="13" t="s">
        <v>76</v>
      </c>
    </row>
    <row r="134" s="2" customFormat="1">
      <c r="A134" s="34"/>
      <c r="B134" s="35"/>
      <c r="C134" s="36"/>
      <c r="D134" s="225" t="s">
        <v>340</v>
      </c>
      <c r="E134" s="36"/>
      <c r="F134" s="229" t="s">
        <v>341</v>
      </c>
      <c r="G134" s="36"/>
      <c r="H134" s="36"/>
      <c r="I134" s="150"/>
      <c r="J134" s="36"/>
      <c r="K134" s="36"/>
      <c r="L134" s="40"/>
      <c r="M134" s="227"/>
      <c r="N134" s="228"/>
      <c r="O134" s="87"/>
      <c r="P134" s="87"/>
      <c r="Q134" s="87"/>
      <c r="R134" s="87"/>
      <c r="S134" s="87"/>
      <c r="T134" s="88"/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T134" s="13" t="s">
        <v>340</v>
      </c>
      <c r="AU134" s="13" t="s">
        <v>76</v>
      </c>
    </row>
    <row r="135" s="10" customFormat="1">
      <c r="A135" s="10"/>
      <c r="B135" s="230"/>
      <c r="C135" s="231"/>
      <c r="D135" s="225" t="s">
        <v>203</v>
      </c>
      <c r="E135" s="232" t="s">
        <v>1</v>
      </c>
      <c r="F135" s="233" t="s">
        <v>1142</v>
      </c>
      <c r="G135" s="231"/>
      <c r="H135" s="234">
        <v>168</v>
      </c>
      <c r="I135" s="235"/>
      <c r="J135" s="231"/>
      <c r="K135" s="231"/>
      <c r="L135" s="236"/>
      <c r="M135" s="237"/>
      <c r="N135" s="238"/>
      <c r="O135" s="238"/>
      <c r="P135" s="238"/>
      <c r="Q135" s="238"/>
      <c r="R135" s="238"/>
      <c r="S135" s="238"/>
      <c r="T135" s="239"/>
      <c r="U135" s="10"/>
      <c r="V135" s="10"/>
      <c r="W135" s="10"/>
      <c r="X135" s="10"/>
      <c r="Y135" s="10"/>
      <c r="Z135" s="10"/>
      <c r="AA135" s="10"/>
      <c r="AB135" s="10"/>
      <c r="AC135" s="10"/>
      <c r="AD135" s="10"/>
      <c r="AE135" s="10"/>
      <c r="AT135" s="240" t="s">
        <v>203</v>
      </c>
      <c r="AU135" s="240" t="s">
        <v>76</v>
      </c>
      <c r="AV135" s="10" t="s">
        <v>85</v>
      </c>
      <c r="AW135" s="10" t="s">
        <v>32</v>
      </c>
      <c r="AX135" s="10" t="s">
        <v>83</v>
      </c>
      <c r="AY135" s="240" t="s">
        <v>197</v>
      </c>
    </row>
    <row r="136" s="2" customFormat="1" ht="16.5" customHeight="1">
      <c r="A136" s="34"/>
      <c r="B136" s="35"/>
      <c r="C136" s="211" t="s">
        <v>224</v>
      </c>
      <c r="D136" s="211" t="s">
        <v>192</v>
      </c>
      <c r="E136" s="212" t="s">
        <v>920</v>
      </c>
      <c r="F136" s="213" t="s">
        <v>921</v>
      </c>
      <c r="G136" s="214" t="s">
        <v>429</v>
      </c>
      <c r="H136" s="215">
        <v>0.050000000000000003</v>
      </c>
      <c r="I136" s="216"/>
      <c r="J136" s="217">
        <f>ROUND(I136*H136,2)</f>
        <v>0</v>
      </c>
      <c r="K136" s="218"/>
      <c r="L136" s="40"/>
      <c r="M136" s="219" t="s">
        <v>1</v>
      </c>
      <c r="N136" s="220" t="s">
        <v>41</v>
      </c>
      <c r="O136" s="87"/>
      <c r="P136" s="221">
        <f>O136*H136</f>
        <v>0</v>
      </c>
      <c r="Q136" s="221">
        <v>0</v>
      </c>
      <c r="R136" s="221">
        <f>Q136*H136</f>
        <v>0</v>
      </c>
      <c r="S136" s="221">
        <v>0</v>
      </c>
      <c r="T136" s="222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223" t="s">
        <v>196</v>
      </c>
      <c r="AT136" s="223" t="s">
        <v>192</v>
      </c>
      <c r="AU136" s="223" t="s">
        <v>76</v>
      </c>
      <c r="AY136" s="13" t="s">
        <v>197</v>
      </c>
      <c r="BE136" s="224">
        <f>IF(N136="základní",J136,0)</f>
        <v>0</v>
      </c>
      <c r="BF136" s="224">
        <f>IF(N136="snížená",J136,0)</f>
        <v>0</v>
      </c>
      <c r="BG136" s="224">
        <f>IF(N136="zákl. přenesená",J136,0)</f>
        <v>0</v>
      </c>
      <c r="BH136" s="224">
        <f>IF(N136="sníž. přenesená",J136,0)</f>
        <v>0</v>
      </c>
      <c r="BI136" s="224">
        <f>IF(N136="nulová",J136,0)</f>
        <v>0</v>
      </c>
      <c r="BJ136" s="13" t="s">
        <v>83</v>
      </c>
      <c r="BK136" s="224">
        <f>ROUND(I136*H136,2)</f>
        <v>0</v>
      </c>
      <c r="BL136" s="13" t="s">
        <v>196</v>
      </c>
      <c r="BM136" s="223" t="s">
        <v>1143</v>
      </c>
    </row>
    <row r="137" s="2" customFormat="1">
      <c r="A137" s="34"/>
      <c r="B137" s="35"/>
      <c r="C137" s="36"/>
      <c r="D137" s="225" t="s">
        <v>199</v>
      </c>
      <c r="E137" s="36"/>
      <c r="F137" s="226" t="s">
        <v>923</v>
      </c>
      <c r="G137" s="36"/>
      <c r="H137" s="36"/>
      <c r="I137" s="150"/>
      <c r="J137" s="36"/>
      <c r="K137" s="36"/>
      <c r="L137" s="40"/>
      <c r="M137" s="227"/>
      <c r="N137" s="228"/>
      <c r="O137" s="87"/>
      <c r="P137" s="87"/>
      <c r="Q137" s="87"/>
      <c r="R137" s="87"/>
      <c r="S137" s="87"/>
      <c r="T137" s="88"/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T137" s="13" t="s">
        <v>199</v>
      </c>
      <c r="AU137" s="13" t="s">
        <v>76</v>
      </c>
    </row>
    <row r="138" s="2" customFormat="1">
      <c r="A138" s="34"/>
      <c r="B138" s="35"/>
      <c r="C138" s="36"/>
      <c r="D138" s="225" t="s">
        <v>340</v>
      </c>
      <c r="E138" s="36"/>
      <c r="F138" s="229" t="s">
        <v>432</v>
      </c>
      <c r="G138" s="36"/>
      <c r="H138" s="36"/>
      <c r="I138" s="150"/>
      <c r="J138" s="36"/>
      <c r="K138" s="36"/>
      <c r="L138" s="40"/>
      <c r="M138" s="227"/>
      <c r="N138" s="228"/>
      <c r="O138" s="87"/>
      <c r="P138" s="87"/>
      <c r="Q138" s="87"/>
      <c r="R138" s="87"/>
      <c r="S138" s="87"/>
      <c r="T138" s="88"/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T138" s="13" t="s">
        <v>340</v>
      </c>
      <c r="AU138" s="13" t="s">
        <v>76</v>
      </c>
    </row>
    <row r="139" s="2" customFormat="1" ht="16.5" customHeight="1">
      <c r="A139" s="34"/>
      <c r="B139" s="35"/>
      <c r="C139" s="211" t="s">
        <v>229</v>
      </c>
      <c r="D139" s="211" t="s">
        <v>192</v>
      </c>
      <c r="E139" s="212" t="s">
        <v>447</v>
      </c>
      <c r="F139" s="213" t="s">
        <v>448</v>
      </c>
      <c r="G139" s="214" t="s">
        <v>443</v>
      </c>
      <c r="H139" s="215">
        <v>15</v>
      </c>
      <c r="I139" s="216"/>
      <c r="J139" s="217">
        <f>ROUND(I139*H139,2)</f>
        <v>0</v>
      </c>
      <c r="K139" s="218"/>
      <c r="L139" s="40"/>
      <c r="M139" s="219" t="s">
        <v>1</v>
      </c>
      <c r="N139" s="220" t="s">
        <v>41</v>
      </c>
      <c r="O139" s="87"/>
      <c r="P139" s="221">
        <f>O139*H139</f>
        <v>0</v>
      </c>
      <c r="Q139" s="221">
        <v>0</v>
      </c>
      <c r="R139" s="221">
        <f>Q139*H139</f>
        <v>0</v>
      </c>
      <c r="S139" s="221">
        <v>0</v>
      </c>
      <c r="T139" s="222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223" t="s">
        <v>196</v>
      </c>
      <c r="AT139" s="223" t="s">
        <v>192</v>
      </c>
      <c r="AU139" s="223" t="s">
        <v>76</v>
      </c>
      <c r="AY139" s="13" t="s">
        <v>197</v>
      </c>
      <c r="BE139" s="224">
        <f>IF(N139="základní",J139,0)</f>
        <v>0</v>
      </c>
      <c r="BF139" s="224">
        <f>IF(N139="snížená",J139,0)</f>
        <v>0</v>
      </c>
      <c r="BG139" s="224">
        <f>IF(N139="zákl. přenesená",J139,0)</f>
        <v>0</v>
      </c>
      <c r="BH139" s="224">
        <f>IF(N139="sníž. přenesená",J139,0)</f>
        <v>0</v>
      </c>
      <c r="BI139" s="224">
        <f>IF(N139="nulová",J139,0)</f>
        <v>0</v>
      </c>
      <c r="BJ139" s="13" t="s">
        <v>83</v>
      </c>
      <c r="BK139" s="224">
        <f>ROUND(I139*H139,2)</f>
        <v>0</v>
      </c>
      <c r="BL139" s="13" t="s">
        <v>196</v>
      </c>
      <c r="BM139" s="223" t="s">
        <v>1144</v>
      </c>
    </row>
    <row r="140" s="2" customFormat="1">
      <c r="A140" s="34"/>
      <c r="B140" s="35"/>
      <c r="C140" s="36"/>
      <c r="D140" s="225" t="s">
        <v>199</v>
      </c>
      <c r="E140" s="36"/>
      <c r="F140" s="226" t="s">
        <v>450</v>
      </c>
      <c r="G140" s="36"/>
      <c r="H140" s="36"/>
      <c r="I140" s="150"/>
      <c r="J140" s="36"/>
      <c r="K140" s="36"/>
      <c r="L140" s="40"/>
      <c r="M140" s="227"/>
      <c r="N140" s="228"/>
      <c r="O140" s="87"/>
      <c r="P140" s="87"/>
      <c r="Q140" s="87"/>
      <c r="R140" s="87"/>
      <c r="S140" s="87"/>
      <c r="T140" s="88"/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T140" s="13" t="s">
        <v>199</v>
      </c>
      <c r="AU140" s="13" t="s">
        <v>76</v>
      </c>
    </row>
    <row r="141" s="2" customFormat="1">
      <c r="A141" s="34"/>
      <c r="B141" s="35"/>
      <c r="C141" s="36"/>
      <c r="D141" s="225" t="s">
        <v>340</v>
      </c>
      <c r="E141" s="36"/>
      <c r="F141" s="229" t="s">
        <v>451</v>
      </c>
      <c r="G141" s="36"/>
      <c r="H141" s="36"/>
      <c r="I141" s="150"/>
      <c r="J141" s="36"/>
      <c r="K141" s="36"/>
      <c r="L141" s="40"/>
      <c r="M141" s="227"/>
      <c r="N141" s="228"/>
      <c r="O141" s="87"/>
      <c r="P141" s="87"/>
      <c r="Q141" s="87"/>
      <c r="R141" s="87"/>
      <c r="S141" s="87"/>
      <c r="T141" s="88"/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T141" s="13" t="s">
        <v>340</v>
      </c>
      <c r="AU141" s="13" t="s">
        <v>76</v>
      </c>
    </row>
    <row r="142" s="10" customFormat="1">
      <c r="A142" s="10"/>
      <c r="B142" s="230"/>
      <c r="C142" s="231"/>
      <c r="D142" s="225" t="s">
        <v>203</v>
      </c>
      <c r="E142" s="232" t="s">
        <v>1</v>
      </c>
      <c r="F142" s="233" t="s">
        <v>1145</v>
      </c>
      <c r="G142" s="231"/>
      <c r="H142" s="234">
        <v>15</v>
      </c>
      <c r="I142" s="235"/>
      <c r="J142" s="231"/>
      <c r="K142" s="231"/>
      <c r="L142" s="236"/>
      <c r="M142" s="237"/>
      <c r="N142" s="238"/>
      <c r="O142" s="238"/>
      <c r="P142" s="238"/>
      <c r="Q142" s="238"/>
      <c r="R142" s="238"/>
      <c r="S142" s="238"/>
      <c r="T142" s="239"/>
      <c r="U142" s="10"/>
      <c r="V142" s="10"/>
      <c r="W142" s="10"/>
      <c r="X142" s="10"/>
      <c r="Y142" s="10"/>
      <c r="Z142" s="10"/>
      <c r="AA142" s="10"/>
      <c r="AB142" s="10"/>
      <c r="AC142" s="10"/>
      <c r="AD142" s="10"/>
      <c r="AE142" s="10"/>
      <c r="AT142" s="240" t="s">
        <v>203</v>
      </c>
      <c r="AU142" s="240" t="s">
        <v>76</v>
      </c>
      <c r="AV142" s="10" t="s">
        <v>85</v>
      </c>
      <c r="AW142" s="10" t="s">
        <v>32</v>
      </c>
      <c r="AX142" s="10" t="s">
        <v>83</v>
      </c>
      <c r="AY142" s="240" t="s">
        <v>197</v>
      </c>
    </row>
    <row r="143" s="2" customFormat="1" ht="16.5" customHeight="1">
      <c r="A143" s="34"/>
      <c r="B143" s="35"/>
      <c r="C143" s="252" t="s">
        <v>236</v>
      </c>
      <c r="D143" s="252" t="s">
        <v>237</v>
      </c>
      <c r="E143" s="253" t="s">
        <v>454</v>
      </c>
      <c r="F143" s="254" t="s">
        <v>455</v>
      </c>
      <c r="G143" s="255" t="s">
        <v>307</v>
      </c>
      <c r="H143" s="256">
        <v>20.640000000000001</v>
      </c>
      <c r="I143" s="257"/>
      <c r="J143" s="258">
        <f>ROUND(I143*H143,2)</f>
        <v>0</v>
      </c>
      <c r="K143" s="259"/>
      <c r="L143" s="260"/>
      <c r="M143" s="261" t="s">
        <v>1</v>
      </c>
      <c r="N143" s="262" t="s">
        <v>41</v>
      </c>
      <c r="O143" s="87"/>
      <c r="P143" s="221">
        <f>O143*H143</f>
        <v>0</v>
      </c>
      <c r="Q143" s="221">
        <v>1</v>
      </c>
      <c r="R143" s="221">
        <f>Q143*H143</f>
        <v>20.640000000000001</v>
      </c>
      <c r="S143" s="221">
        <v>0</v>
      </c>
      <c r="T143" s="222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223" t="s">
        <v>243</v>
      </c>
      <c r="AT143" s="223" t="s">
        <v>237</v>
      </c>
      <c r="AU143" s="223" t="s">
        <v>76</v>
      </c>
      <c r="AY143" s="13" t="s">
        <v>197</v>
      </c>
      <c r="BE143" s="224">
        <f>IF(N143="základní",J143,0)</f>
        <v>0</v>
      </c>
      <c r="BF143" s="224">
        <f>IF(N143="snížená",J143,0)</f>
        <v>0</v>
      </c>
      <c r="BG143" s="224">
        <f>IF(N143="zákl. přenesená",J143,0)</f>
        <v>0</v>
      </c>
      <c r="BH143" s="224">
        <f>IF(N143="sníž. přenesená",J143,0)</f>
        <v>0</v>
      </c>
      <c r="BI143" s="224">
        <f>IF(N143="nulová",J143,0)</f>
        <v>0</v>
      </c>
      <c r="BJ143" s="13" t="s">
        <v>83</v>
      </c>
      <c r="BK143" s="224">
        <f>ROUND(I143*H143,2)</f>
        <v>0</v>
      </c>
      <c r="BL143" s="13" t="s">
        <v>196</v>
      </c>
      <c r="BM143" s="223" t="s">
        <v>1146</v>
      </c>
    </row>
    <row r="144" s="2" customFormat="1">
      <c r="A144" s="34"/>
      <c r="B144" s="35"/>
      <c r="C144" s="36"/>
      <c r="D144" s="225" t="s">
        <v>199</v>
      </c>
      <c r="E144" s="36"/>
      <c r="F144" s="226" t="s">
        <v>455</v>
      </c>
      <c r="G144" s="36"/>
      <c r="H144" s="36"/>
      <c r="I144" s="150"/>
      <c r="J144" s="36"/>
      <c r="K144" s="36"/>
      <c r="L144" s="40"/>
      <c r="M144" s="227"/>
      <c r="N144" s="228"/>
      <c r="O144" s="87"/>
      <c r="P144" s="87"/>
      <c r="Q144" s="87"/>
      <c r="R144" s="87"/>
      <c r="S144" s="87"/>
      <c r="T144" s="88"/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T144" s="13" t="s">
        <v>199</v>
      </c>
      <c r="AU144" s="13" t="s">
        <v>76</v>
      </c>
    </row>
    <row r="145" s="10" customFormat="1">
      <c r="A145" s="10"/>
      <c r="B145" s="230"/>
      <c r="C145" s="231"/>
      <c r="D145" s="225" t="s">
        <v>203</v>
      </c>
      <c r="E145" s="232" t="s">
        <v>1</v>
      </c>
      <c r="F145" s="233" t="s">
        <v>1147</v>
      </c>
      <c r="G145" s="231"/>
      <c r="H145" s="234">
        <v>20.640000000000001</v>
      </c>
      <c r="I145" s="235"/>
      <c r="J145" s="231"/>
      <c r="K145" s="231"/>
      <c r="L145" s="236"/>
      <c r="M145" s="237"/>
      <c r="N145" s="238"/>
      <c r="O145" s="238"/>
      <c r="P145" s="238"/>
      <c r="Q145" s="238"/>
      <c r="R145" s="238"/>
      <c r="S145" s="238"/>
      <c r="T145" s="239"/>
      <c r="U145" s="10"/>
      <c r="V145" s="10"/>
      <c r="W145" s="10"/>
      <c r="X145" s="10"/>
      <c r="Y145" s="10"/>
      <c r="Z145" s="10"/>
      <c r="AA145" s="10"/>
      <c r="AB145" s="10"/>
      <c r="AC145" s="10"/>
      <c r="AD145" s="10"/>
      <c r="AE145" s="10"/>
      <c r="AT145" s="240" t="s">
        <v>203</v>
      </c>
      <c r="AU145" s="240" t="s">
        <v>76</v>
      </c>
      <c r="AV145" s="10" t="s">
        <v>85</v>
      </c>
      <c r="AW145" s="10" t="s">
        <v>32</v>
      </c>
      <c r="AX145" s="10" t="s">
        <v>83</v>
      </c>
      <c r="AY145" s="240" t="s">
        <v>197</v>
      </c>
    </row>
    <row r="146" s="2" customFormat="1" ht="16.5" customHeight="1">
      <c r="A146" s="34"/>
      <c r="B146" s="35"/>
      <c r="C146" s="211" t="s">
        <v>243</v>
      </c>
      <c r="D146" s="211" t="s">
        <v>192</v>
      </c>
      <c r="E146" s="212" t="s">
        <v>1148</v>
      </c>
      <c r="F146" s="213" t="s">
        <v>1149</v>
      </c>
      <c r="G146" s="214" t="s">
        <v>429</v>
      </c>
      <c r="H146" s="215">
        <v>0.012</v>
      </c>
      <c r="I146" s="216"/>
      <c r="J146" s="217">
        <f>ROUND(I146*H146,2)</f>
        <v>0</v>
      </c>
      <c r="K146" s="218"/>
      <c r="L146" s="40"/>
      <c r="M146" s="219" t="s">
        <v>1</v>
      </c>
      <c r="N146" s="220" t="s">
        <v>41</v>
      </c>
      <c r="O146" s="87"/>
      <c r="P146" s="221">
        <f>O146*H146</f>
        <v>0</v>
      </c>
      <c r="Q146" s="221">
        <v>0</v>
      </c>
      <c r="R146" s="221">
        <f>Q146*H146</f>
        <v>0</v>
      </c>
      <c r="S146" s="221">
        <v>0</v>
      </c>
      <c r="T146" s="222">
        <f>S146*H146</f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223" t="s">
        <v>196</v>
      </c>
      <c r="AT146" s="223" t="s">
        <v>192</v>
      </c>
      <c r="AU146" s="223" t="s">
        <v>76</v>
      </c>
      <c r="AY146" s="13" t="s">
        <v>197</v>
      </c>
      <c r="BE146" s="224">
        <f>IF(N146="základní",J146,0)</f>
        <v>0</v>
      </c>
      <c r="BF146" s="224">
        <f>IF(N146="snížená",J146,0)</f>
        <v>0</v>
      </c>
      <c r="BG146" s="224">
        <f>IF(N146="zákl. přenesená",J146,0)</f>
        <v>0</v>
      </c>
      <c r="BH146" s="224">
        <f>IF(N146="sníž. přenesená",J146,0)</f>
        <v>0</v>
      </c>
      <c r="BI146" s="224">
        <f>IF(N146="nulová",J146,0)</f>
        <v>0</v>
      </c>
      <c r="BJ146" s="13" t="s">
        <v>83</v>
      </c>
      <c r="BK146" s="224">
        <f>ROUND(I146*H146,2)</f>
        <v>0</v>
      </c>
      <c r="BL146" s="13" t="s">
        <v>196</v>
      </c>
      <c r="BM146" s="223" t="s">
        <v>1150</v>
      </c>
    </row>
    <row r="147" s="2" customFormat="1">
      <c r="A147" s="34"/>
      <c r="B147" s="35"/>
      <c r="C147" s="36"/>
      <c r="D147" s="225" t="s">
        <v>199</v>
      </c>
      <c r="E147" s="36"/>
      <c r="F147" s="226" t="s">
        <v>1151</v>
      </c>
      <c r="G147" s="36"/>
      <c r="H147" s="36"/>
      <c r="I147" s="150"/>
      <c r="J147" s="36"/>
      <c r="K147" s="36"/>
      <c r="L147" s="40"/>
      <c r="M147" s="227"/>
      <c r="N147" s="228"/>
      <c r="O147" s="87"/>
      <c r="P147" s="87"/>
      <c r="Q147" s="87"/>
      <c r="R147" s="87"/>
      <c r="S147" s="87"/>
      <c r="T147" s="88"/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T147" s="13" t="s">
        <v>199</v>
      </c>
      <c r="AU147" s="13" t="s">
        <v>76</v>
      </c>
    </row>
    <row r="148" s="2" customFormat="1">
      <c r="A148" s="34"/>
      <c r="B148" s="35"/>
      <c r="C148" s="36"/>
      <c r="D148" s="225" t="s">
        <v>340</v>
      </c>
      <c r="E148" s="36"/>
      <c r="F148" s="229" t="s">
        <v>1152</v>
      </c>
      <c r="G148" s="36"/>
      <c r="H148" s="36"/>
      <c r="I148" s="150"/>
      <c r="J148" s="36"/>
      <c r="K148" s="36"/>
      <c r="L148" s="40"/>
      <c r="M148" s="227"/>
      <c r="N148" s="228"/>
      <c r="O148" s="87"/>
      <c r="P148" s="87"/>
      <c r="Q148" s="87"/>
      <c r="R148" s="87"/>
      <c r="S148" s="87"/>
      <c r="T148" s="88"/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T148" s="13" t="s">
        <v>340</v>
      </c>
      <c r="AU148" s="13" t="s">
        <v>76</v>
      </c>
    </row>
    <row r="149" s="2" customFormat="1" ht="16.5" customHeight="1">
      <c r="A149" s="34"/>
      <c r="B149" s="35"/>
      <c r="C149" s="211" t="s">
        <v>247</v>
      </c>
      <c r="D149" s="211" t="s">
        <v>192</v>
      </c>
      <c r="E149" s="212" t="s">
        <v>1153</v>
      </c>
      <c r="F149" s="213" t="s">
        <v>1154</v>
      </c>
      <c r="G149" s="214" t="s">
        <v>195</v>
      </c>
      <c r="H149" s="215">
        <v>12</v>
      </c>
      <c r="I149" s="216"/>
      <c r="J149" s="217">
        <f>ROUND(I149*H149,2)</f>
        <v>0</v>
      </c>
      <c r="K149" s="218"/>
      <c r="L149" s="40"/>
      <c r="M149" s="219" t="s">
        <v>1</v>
      </c>
      <c r="N149" s="220" t="s">
        <v>41</v>
      </c>
      <c r="O149" s="87"/>
      <c r="P149" s="221">
        <f>O149*H149</f>
        <v>0</v>
      </c>
      <c r="Q149" s="221">
        <v>0</v>
      </c>
      <c r="R149" s="221">
        <f>Q149*H149</f>
        <v>0</v>
      </c>
      <c r="S149" s="221">
        <v>0</v>
      </c>
      <c r="T149" s="222">
        <f>S149*H149</f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223" t="s">
        <v>196</v>
      </c>
      <c r="AT149" s="223" t="s">
        <v>192</v>
      </c>
      <c r="AU149" s="223" t="s">
        <v>76</v>
      </c>
      <c r="AY149" s="13" t="s">
        <v>197</v>
      </c>
      <c r="BE149" s="224">
        <f>IF(N149="základní",J149,0)</f>
        <v>0</v>
      </c>
      <c r="BF149" s="224">
        <f>IF(N149="snížená",J149,0)</f>
        <v>0</v>
      </c>
      <c r="BG149" s="224">
        <f>IF(N149="zákl. přenesená",J149,0)</f>
        <v>0</v>
      </c>
      <c r="BH149" s="224">
        <f>IF(N149="sníž. přenesená",J149,0)</f>
        <v>0</v>
      </c>
      <c r="BI149" s="224">
        <f>IF(N149="nulová",J149,0)</f>
        <v>0</v>
      </c>
      <c r="BJ149" s="13" t="s">
        <v>83</v>
      </c>
      <c r="BK149" s="224">
        <f>ROUND(I149*H149,2)</f>
        <v>0</v>
      </c>
      <c r="BL149" s="13" t="s">
        <v>196</v>
      </c>
      <c r="BM149" s="223" t="s">
        <v>1155</v>
      </c>
    </row>
    <row r="150" s="2" customFormat="1">
      <c r="A150" s="34"/>
      <c r="B150" s="35"/>
      <c r="C150" s="36"/>
      <c r="D150" s="225" t="s">
        <v>199</v>
      </c>
      <c r="E150" s="36"/>
      <c r="F150" s="226" t="s">
        <v>1156</v>
      </c>
      <c r="G150" s="36"/>
      <c r="H150" s="36"/>
      <c r="I150" s="150"/>
      <c r="J150" s="36"/>
      <c r="K150" s="36"/>
      <c r="L150" s="40"/>
      <c r="M150" s="227"/>
      <c r="N150" s="228"/>
      <c r="O150" s="87"/>
      <c r="P150" s="87"/>
      <c r="Q150" s="87"/>
      <c r="R150" s="87"/>
      <c r="S150" s="87"/>
      <c r="T150" s="88"/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T150" s="13" t="s">
        <v>199</v>
      </c>
      <c r="AU150" s="13" t="s">
        <v>76</v>
      </c>
    </row>
    <row r="151" s="2" customFormat="1">
      <c r="A151" s="34"/>
      <c r="B151" s="35"/>
      <c r="C151" s="36"/>
      <c r="D151" s="225" t="s">
        <v>340</v>
      </c>
      <c r="E151" s="36"/>
      <c r="F151" s="229" t="s">
        <v>476</v>
      </c>
      <c r="G151" s="36"/>
      <c r="H151" s="36"/>
      <c r="I151" s="150"/>
      <c r="J151" s="36"/>
      <c r="K151" s="36"/>
      <c r="L151" s="40"/>
      <c r="M151" s="263"/>
      <c r="N151" s="264"/>
      <c r="O151" s="265"/>
      <c r="P151" s="265"/>
      <c r="Q151" s="265"/>
      <c r="R151" s="265"/>
      <c r="S151" s="265"/>
      <c r="T151" s="266"/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T151" s="13" t="s">
        <v>340</v>
      </c>
      <c r="AU151" s="13" t="s">
        <v>76</v>
      </c>
    </row>
    <row r="152" s="2" customFormat="1" ht="6.96" customHeight="1">
      <c r="A152" s="34"/>
      <c r="B152" s="62"/>
      <c r="C152" s="63"/>
      <c r="D152" s="63"/>
      <c r="E152" s="63"/>
      <c r="F152" s="63"/>
      <c r="G152" s="63"/>
      <c r="H152" s="63"/>
      <c r="I152" s="188"/>
      <c r="J152" s="63"/>
      <c r="K152" s="63"/>
      <c r="L152" s="40"/>
      <c r="M152" s="34"/>
      <c r="O152" s="34"/>
      <c r="P152" s="34"/>
      <c r="Q152" s="34"/>
      <c r="R152" s="34"/>
      <c r="S152" s="34"/>
      <c r="T152" s="34"/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</row>
  </sheetData>
  <sheetProtection sheet="1" autoFilter="0" formatColumns="0" formatRows="0" objects="1" scenarios="1" spinCount="100000" saltValue="kFFt7vAPvg5SZyUsBhYi/8QoyDUYloIwc3caJTiMNBZKYo1Uot6RAvTuDGZrh4AxKVdH/xLZbDvhNLIUV3drqA==" hashValue="YD2TnnHRBftG4gnY3CLsdtNZOt0h91sLQAT/G5Sei/X0cJoPGQ46cvZoa1K/cdX9vHvHOkvKPqjKVPpF3HwE5w==" algorithmName="SHA-512" password="CC35"/>
  <autoFilter ref="C119:K151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08:H108"/>
    <mergeCell ref="E110:H110"/>
    <mergeCell ref="E112:H112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" style="1" customWidth="1"/>
    <col min="8" max="8" width="11.5" style="1" customWidth="1"/>
    <col min="9" max="9" width="20.16016" style="142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42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3" t="s">
        <v>111</v>
      </c>
    </row>
    <row r="3" s="1" customFormat="1" ht="6.96" customHeight="1">
      <c r="B3" s="143"/>
      <c r="C3" s="144"/>
      <c r="D3" s="144"/>
      <c r="E3" s="144"/>
      <c r="F3" s="144"/>
      <c r="G3" s="144"/>
      <c r="H3" s="144"/>
      <c r="I3" s="145"/>
      <c r="J3" s="144"/>
      <c r="K3" s="144"/>
      <c r="L3" s="16"/>
      <c r="AT3" s="13" t="s">
        <v>85</v>
      </c>
    </row>
    <row r="4" s="1" customFormat="1" ht="24.96" customHeight="1">
      <c r="B4" s="16"/>
      <c r="D4" s="146" t="s">
        <v>169</v>
      </c>
      <c r="I4" s="142"/>
      <c r="L4" s="16"/>
      <c r="M4" s="147" t="s">
        <v>10</v>
      </c>
      <c r="AT4" s="13" t="s">
        <v>4</v>
      </c>
    </row>
    <row r="5" s="1" customFormat="1" ht="6.96" customHeight="1">
      <c r="B5" s="16"/>
      <c r="I5" s="142"/>
      <c r="L5" s="16"/>
    </row>
    <row r="6" s="1" customFormat="1" ht="12" customHeight="1">
      <c r="B6" s="16"/>
      <c r="D6" s="148" t="s">
        <v>16</v>
      </c>
      <c r="I6" s="142"/>
      <c r="L6" s="16"/>
    </row>
    <row r="7" s="1" customFormat="1" ht="16.5" customHeight="1">
      <c r="B7" s="16"/>
      <c r="E7" s="149" t="str">
        <f>'Rekapitulace stavby'!K6</f>
        <v xml:space="preserve">Oprava kolejí a výhybek v uzlu Plzeň a na trati  Plzeň - Blatno</v>
      </c>
      <c r="F7" s="148"/>
      <c r="G7" s="148"/>
      <c r="H7" s="148"/>
      <c r="I7" s="142"/>
      <c r="L7" s="16"/>
    </row>
    <row r="8" s="1" customFormat="1" ht="12" customHeight="1">
      <c r="B8" s="16"/>
      <c r="D8" s="148" t="s">
        <v>170</v>
      </c>
      <c r="I8" s="142"/>
      <c r="L8" s="16"/>
    </row>
    <row r="9" s="2" customFormat="1" ht="16.5" customHeight="1">
      <c r="A9" s="34"/>
      <c r="B9" s="40"/>
      <c r="C9" s="34"/>
      <c r="D9" s="34"/>
      <c r="E9" s="149" t="s">
        <v>913</v>
      </c>
      <c r="F9" s="34"/>
      <c r="G9" s="34"/>
      <c r="H9" s="34"/>
      <c r="I9" s="150"/>
      <c r="J9" s="34"/>
      <c r="K9" s="34"/>
      <c r="L9" s="59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 ht="12" customHeight="1">
      <c r="A10" s="34"/>
      <c r="B10" s="40"/>
      <c r="C10" s="34"/>
      <c r="D10" s="148" t="s">
        <v>172</v>
      </c>
      <c r="E10" s="34"/>
      <c r="F10" s="34"/>
      <c r="G10" s="34"/>
      <c r="H10" s="34"/>
      <c r="I10" s="150"/>
      <c r="J10" s="34"/>
      <c r="K10" s="34"/>
      <c r="L10" s="59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6.5" customHeight="1">
      <c r="A11" s="34"/>
      <c r="B11" s="40"/>
      <c r="C11" s="34"/>
      <c r="D11" s="34"/>
      <c r="E11" s="151" t="s">
        <v>1157</v>
      </c>
      <c r="F11" s="34"/>
      <c r="G11" s="34"/>
      <c r="H11" s="34"/>
      <c r="I11" s="150"/>
      <c r="J11" s="34"/>
      <c r="K11" s="34"/>
      <c r="L11" s="59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>
      <c r="A12" s="34"/>
      <c r="B12" s="40"/>
      <c r="C12" s="34"/>
      <c r="D12" s="34"/>
      <c r="E12" s="34"/>
      <c r="F12" s="34"/>
      <c r="G12" s="34"/>
      <c r="H12" s="34"/>
      <c r="I12" s="150"/>
      <c r="J12" s="34"/>
      <c r="K12" s="34"/>
      <c r="L12" s="59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2" customHeight="1">
      <c r="A13" s="34"/>
      <c r="B13" s="40"/>
      <c r="C13" s="34"/>
      <c r="D13" s="148" t="s">
        <v>18</v>
      </c>
      <c r="E13" s="34"/>
      <c r="F13" s="137" t="s">
        <v>1</v>
      </c>
      <c r="G13" s="34"/>
      <c r="H13" s="34"/>
      <c r="I13" s="152" t="s">
        <v>19</v>
      </c>
      <c r="J13" s="137" t="s">
        <v>1</v>
      </c>
      <c r="K13" s="34"/>
      <c r="L13" s="59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40"/>
      <c r="C14" s="34"/>
      <c r="D14" s="148" t="s">
        <v>20</v>
      </c>
      <c r="E14" s="34"/>
      <c r="F14" s="137" t="s">
        <v>21</v>
      </c>
      <c r="G14" s="34"/>
      <c r="H14" s="34"/>
      <c r="I14" s="152" t="s">
        <v>22</v>
      </c>
      <c r="J14" s="153" t="str">
        <f>'Rekapitulace stavby'!AN8</f>
        <v>8. 1. 2020</v>
      </c>
      <c r="K14" s="34"/>
      <c r="L14" s="59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0.8" customHeight="1">
      <c r="A15" s="34"/>
      <c r="B15" s="40"/>
      <c r="C15" s="34"/>
      <c r="D15" s="34"/>
      <c r="E15" s="34"/>
      <c r="F15" s="34"/>
      <c r="G15" s="34"/>
      <c r="H15" s="34"/>
      <c r="I15" s="150"/>
      <c r="J15" s="34"/>
      <c r="K15" s="34"/>
      <c r="L15" s="59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12" customHeight="1">
      <c r="A16" s="34"/>
      <c r="B16" s="40"/>
      <c r="C16" s="34"/>
      <c r="D16" s="148" t="s">
        <v>24</v>
      </c>
      <c r="E16" s="34"/>
      <c r="F16" s="34"/>
      <c r="G16" s="34"/>
      <c r="H16" s="34"/>
      <c r="I16" s="152" t="s">
        <v>25</v>
      </c>
      <c r="J16" s="137" t="s">
        <v>1</v>
      </c>
      <c r="K16" s="34"/>
      <c r="L16" s="59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8" customHeight="1">
      <c r="A17" s="34"/>
      <c r="B17" s="40"/>
      <c r="C17" s="34"/>
      <c r="D17" s="34"/>
      <c r="E17" s="137" t="s">
        <v>26</v>
      </c>
      <c r="F17" s="34"/>
      <c r="G17" s="34"/>
      <c r="H17" s="34"/>
      <c r="I17" s="152" t="s">
        <v>27</v>
      </c>
      <c r="J17" s="137" t="s">
        <v>1</v>
      </c>
      <c r="K17" s="34"/>
      <c r="L17" s="59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6.96" customHeight="1">
      <c r="A18" s="34"/>
      <c r="B18" s="40"/>
      <c r="C18" s="34"/>
      <c r="D18" s="34"/>
      <c r="E18" s="34"/>
      <c r="F18" s="34"/>
      <c r="G18" s="34"/>
      <c r="H18" s="34"/>
      <c r="I18" s="150"/>
      <c r="J18" s="34"/>
      <c r="K18" s="34"/>
      <c r="L18" s="59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12" customHeight="1">
      <c r="A19" s="34"/>
      <c r="B19" s="40"/>
      <c r="C19" s="34"/>
      <c r="D19" s="148" t="s">
        <v>28</v>
      </c>
      <c r="E19" s="34"/>
      <c r="F19" s="34"/>
      <c r="G19" s="34"/>
      <c r="H19" s="34"/>
      <c r="I19" s="152" t="s">
        <v>25</v>
      </c>
      <c r="J19" s="29" t="str">
        <f>'Rekapitulace stavby'!AN13</f>
        <v>Vyplň údaj</v>
      </c>
      <c r="K19" s="34"/>
      <c r="L19" s="59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8" customHeight="1">
      <c r="A20" s="34"/>
      <c r="B20" s="40"/>
      <c r="C20" s="34"/>
      <c r="D20" s="34"/>
      <c r="E20" s="29" t="str">
        <f>'Rekapitulace stavby'!E14</f>
        <v>Vyplň údaj</v>
      </c>
      <c r="F20" s="137"/>
      <c r="G20" s="137"/>
      <c r="H20" s="137"/>
      <c r="I20" s="152" t="s">
        <v>27</v>
      </c>
      <c r="J20" s="29" t="str">
        <f>'Rekapitulace stavby'!AN14</f>
        <v>Vyplň údaj</v>
      </c>
      <c r="K20" s="34"/>
      <c r="L20" s="59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6.96" customHeight="1">
      <c r="A21" s="34"/>
      <c r="B21" s="40"/>
      <c r="C21" s="34"/>
      <c r="D21" s="34"/>
      <c r="E21" s="34"/>
      <c r="F21" s="34"/>
      <c r="G21" s="34"/>
      <c r="H21" s="34"/>
      <c r="I21" s="150"/>
      <c r="J21" s="34"/>
      <c r="K21" s="34"/>
      <c r="L21" s="59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12" customHeight="1">
      <c r="A22" s="34"/>
      <c r="B22" s="40"/>
      <c r="C22" s="34"/>
      <c r="D22" s="148" t="s">
        <v>30</v>
      </c>
      <c r="E22" s="34"/>
      <c r="F22" s="34"/>
      <c r="G22" s="34"/>
      <c r="H22" s="34"/>
      <c r="I22" s="152" t="s">
        <v>25</v>
      </c>
      <c r="J22" s="137" t="str">
        <f>IF('Rekapitulace stavby'!AN16="","",'Rekapitulace stavby'!AN16)</f>
        <v/>
      </c>
      <c r="K22" s="34"/>
      <c r="L22" s="59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8" customHeight="1">
      <c r="A23" s="34"/>
      <c r="B23" s="40"/>
      <c r="C23" s="34"/>
      <c r="D23" s="34"/>
      <c r="E23" s="137" t="str">
        <f>IF('Rekapitulace stavby'!E17="","",'Rekapitulace stavby'!E17)</f>
        <v xml:space="preserve"> </v>
      </c>
      <c r="F23" s="34"/>
      <c r="G23" s="34"/>
      <c r="H23" s="34"/>
      <c r="I23" s="152" t="s">
        <v>27</v>
      </c>
      <c r="J23" s="137" t="str">
        <f>IF('Rekapitulace stavby'!AN17="","",'Rekapitulace stavby'!AN17)</f>
        <v/>
      </c>
      <c r="K23" s="34"/>
      <c r="L23" s="59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6.96" customHeight="1">
      <c r="A24" s="34"/>
      <c r="B24" s="40"/>
      <c r="C24" s="34"/>
      <c r="D24" s="34"/>
      <c r="E24" s="34"/>
      <c r="F24" s="34"/>
      <c r="G24" s="34"/>
      <c r="H24" s="34"/>
      <c r="I24" s="150"/>
      <c r="J24" s="34"/>
      <c r="K24" s="34"/>
      <c r="L24" s="59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12" customHeight="1">
      <c r="A25" s="34"/>
      <c r="B25" s="40"/>
      <c r="C25" s="34"/>
      <c r="D25" s="148" t="s">
        <v>33</v>
      </c>
      <c r="E25" s="34"/>
      <c r="F25" s="34"/>
      <c r="G25" s="34"/>
      <c r="H25" s="34"/>
      <c r="I25" s="152" t="s">
        <v>25</v>
      </c>
      <c r="J25" s="137" t="s">
        <v>1</v>
      </c>
      <c r="K25" s="34"/>
      <c r="L25" s="59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8" customHeight="1">
      <c r="A26" s="34"/>
      <c r="B26" s="40"/>
      <c r="C26" s="34"/>
      <c r="D26" s="34"/>
      <c r="E26" s="137" t="s">
        <v>34</v>
      </c>
      <c r="F26" s="34"/>
      <c r="G26" s="34"/>
      <c r="H26" s="34"/>
      <c r="I26" s="152" t="s">
        <v>27</v>
      </c>
      <c r="J26" s="137" t="s">
        <v>1</v>
      </c>
      <c r="K26" s="34"/>
      <c r="L26" s="59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2" customFormat="1" ht="6.96" customHeight="1">
      <c r="A27" s="34"/>
      <c r="B27" s="40"/>
      <c r="C27" s="34"/>
      <c r="D27" s="34"/>
      <c r="E27" s="34"/>
      <c r="F27" s="34"/>
      <c r="G27" s="34"/>
      <c r="H27" s="34"/>
      <c r="I27" s="150"/>
      <c r="J27" s="34"/>
      <c r="K27" s="34"/>
      <c r="L27" s="59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="2" customFormat="1" ht="12" customHeight="1">
      <c r="A28" s="34"/>
      <c r="B28" s="40"/>
      <c r="C28" s="34"/>
      <c r="D28" s="148" t="s">
        <v>35</v>
      </c>
      <c r="E28" s="34"/>
      <c r="F28" s="34"/>
      <c r="G28" s="34"/>
      <c r="H28" s="34"/>
      <c r="I28" s="150"/>
      <c r="J28" s="34"/>
      <c r="K28" s="34"/>
      <c r="L28" s="59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8" customFormat="1" ht="16.5" customHeight="1">
      <c r="A29" s="154"/>
      <c r="B29" s="155"/>
      <c r="C29" s="154"/>
      <c r="D29" s="154"/>
      <c r="E29" s="156" t="s">
        <v>1</v>
      </c>
      <c r="F29" s="156"/>
      <c r="G29" s="156"/>
      <c r="H29" s="156"/>
      <c r="I29" s="157"/>
      <c r="J29" s="154"/>
      <c r="K29" s="154"/>
      <c r="L29" s="158"/>
      <c r="S29" s="154"/>
      <c r="T29" s="154"/>
      <c r="U29" s="154"/>
      <c r="V29" s="154"/>
      <c r="W29" s="154"/>
      <c r="X29" s="154"/>
      <c r="Y29" s="154"/>
      <c r="Z29" s="154"/>
      <c r="AA29" s="154"/>
      <c r="AB29" s="154"/>
      <c r="AC29" s="154"/>
      <c r="AD29" s="154"/>
      <c r="AE29" s="154"/>
    </row>
    <row r="30" s="2" customFormat="1" ht="6.96" customHeight="1">
      <c r="A30" s="34"/>
      <c r="B30" s="40"/>
      <c r="C30" s="34"/>
      <c r="D30" s="34"/>
      <c r="E30" s="34"/>
      <c r="F30" s="34"/>
      <c r="G30" s="34"/>
      <c r="H30" s="34"/>
      <c r="I30" s="150"/>
      <c r="J30" s="34"/>
      <c r="K30" s="34"/>
      <c r="L30" s="59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40"/>
      <c r="C31" s="34"/>
      <c r="D31" s="159"/>
      <c r="E31" s="159"/>
      <c r="F31" s="159"/>
      <c r="G31" s="159"/>
      <c r="H31" s="159"/>
      <c r="I31" s="160"/>
      <c r="J31" s="159"/>
      <c r="K31" s="159"/>
      <c r="L31" s="59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25.44" customHeight="1">
      <c r="A32" s="34"/>
      <c r="B32" s="40"/>
      <c r="C32" s="34"/>
      <c r="D32" s="161" t="s">
        <v>36</v>
      </c>
      <c r="E32" s="34"/>
      <c r="F32" s="34"/>
      <c r="G32" s="34"/>
      <c r="H32" s="34"/>
      <c r="I32" s="150"/>
      <c r="J32" s="162">
        <f>ROUND(J120, 2)</f>
        <v>0</v>
      </c>
      <c r="K32" s="34"/>
      <c r="L32" s="59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6.96" customHeight="1">
      <c r="A33" s="34"/>
      <c r="B33" s="40"/>
      <c r="C33" s="34"/>
      <c r="D33" s="159"/>
      <c r="E33" s="159"/>
      <c r="F33" s="159"/>
      <c r="G33" s="159"/>
      <c r="H33" s="159"/>
      <c r="I33" s="160"/>
      <c r="J33" s="159"/>
      <c r="K33" s="159"/>
      <c r="L33" s="59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40"/>
      <c r="C34" s="34"/>
      <c r="D34" s="34"/>
      <c r="E34" s="34"/>
      <c r="F34" s="163" t="s">
        <v>38</v>
      </c>
      <c r="G34" s="34"/>
      <c r="H34" s="34"/>
      <c r="I34" s="164" t="s">
        <v>37</v>
      </c>
      <c r="J34" s="163" t="s">
        <v>39</v>
      </c>
      <c r="K34" s="34"/>
      <c r="L34" s="59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="2" customFormat="1" ht="14.4" customHeight="1">
      <c r="A35" s="34"/>
      <c r="B35" s="40"/>
      <c r="C35" s="34"/>
      <c r="D35" s="165" t="s">
        <v>40</v>
      </c>
      <c r="E35" s="148" t="s">
        <v>41</v>
      </c>
      <c r="F35" s="166">
        <f>ROUND((SUM(BE120:BE214)),  2)</f>
        <v>0</v>
      </c>
      <c r="G35" s="34"/>
      <c r="H35" s="34"/>
      <c r="I35" s="167">
        <v>0.20999999999999999</v>
      </c>
      <c r="J35" s="166">
        <f>ROUND(((SUM(BE120:BE214))*I35),  2)</f>
        <v>0</v>
      </c>
      <c r="K35" s="34"/>
      <c r="L35" s="59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="2" customFormat="1" ht="14.4" customHeight="1">
      <c r="A36" s="34"/>
      <c r="B36" s="40"/>
      <c r="C36" s="34"/>
      <c r="D36" s="34"/>
      <c r="E36" s="148" t="s">
        <v>42</v>
      </c>
      <c r="F36" s="166">
        <f>ROUND((SUM(BF120:BF214)),  2)</f>
        <v>0</v>
      </c>
      <c r="G36" s="34"/>
      <c r="H36" s="34"/>
      <c r="I36" s="167">
        <v>0.14999999999999999</v>
      </c>
      <c r="J36" s="166">
        <f>ROUND(((SUM(BF120:BF214))*I36),  2)</f>
        <v>0</v>
      </c>
      <c r="K36" s="34"/>
      <c r="L36" s="59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40"/>
      <c r="C37" s="34"/>
      <c r="D37" s="34"/>
      <c r="E37" s="148" t="s">
        <v>43</v>
      </c>
      <c r="F37" s="166">
        <f>ROUND((SUM(BG120:BG214)),  2)</f>
        <v>0</v>
      </c>
      <c r="G37" s="34"/>
      <c r="H37" s="34"/>
      <c r="I37" s="167">
        <v>0.20999999999999999</v>
      </c>
      <c r="J37" s="166">
        <f>0</f>
        <v>0</v>
      </c>
      <c r="K37" s="34"/>
      <c r="L37" s="59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hidden="1" s="2" customFormat="1" ht="14.4" customHeight="1">
      <c r="A38" s="34"/>
      <c r="B38" s="40"/>
      <c r="C38" s="34"/>
      <c r="D38" s="34"/>
      <c r="E38" s="148" t="s">
        <v>44</v>
      </c>
      <c r="F38" s="166">
        <f>ROUND((SUM(BH120:BH214)),  2)</f>
        <v>0</v>
      </c>
      <c r="G38" s="34"/>
      <c r="H38" s="34"/>
      <c r="I38" s="167">
        <v>0.14999999999999999</v>
      </c>
      <c r="J38" s="166">
        <f>0</f>
        <v>0</v>
      </c>
      <c r="K38" s="34"/>
      <c r="L38" s="59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hidden="1" s="2" customFormat="1" ht="14.4" customHeight="1">
      <c r="A39" s="34"/>
      <c r="B39" s="40"/>
      <c r="C39" s="34"/>
      <c r="D39" s="34"/>
      <c r="E39" s="148" t="s">
        <v>45</v>
      </c>
      <c r="F39" s="166">
        <f>ROUND((SUM(BI120:BI214)),  2)</f>
        <v>0</v>
      </c>
      <c r="G39" s="34"/>
      <c r="H39" s="34"/>
      <c r="I39" s="167">
        <v>0</v>
      </c>
      <c r="J39" s="166">
        <f>0</f>
        <v>0</v>
      </c>
      <c r="K39" s="34"/>
      <c r="L39" s="59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6.96" customHeight="1">
      <c r="A40" s="34"/>
      <c r="B40" s="40"/>
      <c r="C40" s="34"/>
      <c r="D40" s="34"/>
      <c r="E40" s="34"/>
      <c r="F40" s="34"/>
      <c r="G40" s="34"/>
      <c r="H40" s="34"/>
      <c r="I40" s="150"/>
      <c r="J40" s="34"/>
      <c r="K40" s="34"/>
      <c r="L40" s="59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2" customFormat="1" ht="25.44" customHeight="1">
      <c r="A41" s="34"/>
      <c r="B41" s="40"/>
      <c r="C41" s="168"/>
      <c r="D41" s="169" t="s">
        <v>46</v>
      </c>
      <c r="E41" s="170"/>
      <c r="F41" s="170"/>
      <c r="G41" s="171" t="s">
        <v>47</v>
      </c>
      <c r="H41" s="172" t="s">
        <v>48</v>
      </c>
      <c r="I41" s="173"/>
      <c r="J41" s="174">
        <f>SUM(J32:J39)</f>
        <v>0</v>
      </c>
      <c r="K41" s="175"/>
      <c r="L41" s="59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="2" customFormat="1" ht="14.4" customHeight="1">
      <c r="A42" s="34"/>
      <c r="B42" s="40"/>
      <c r="C42" s="34"/>
      <c r="D42" s="34"/>
      <c r="E42" s="34"/>
      <c r="F42" s="34"/>
      <c r="G42" s="34"/>
      <c r="H42" s="34"/>
      <c r="I42" s="150"/>
      <c r="J42" s="34"/>
      <c r="K42" s="34"/>
      <c r="L42" s="59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="1" customFormat="1" ht="14.4" customHeight="1">
      <c r="B43" s="16"/>
      <c r="I43" s="142"/>
      <c r="L43" s="16"/>
    </row>
    <row r="44" s="1" customFormat="1" ht="14.4" customHeight="1">
      <c r="B44" s="16"/>
      <c r="I44" s="142"/>
      <c r="L44" s="16"/>
    </row>
    <row r="45" s="1" customFormat="1" ht="14.4" customHeight="1">
      <c r="B45" s="16"/>
      <c r="I45" s="142"/>
      <c r="L45" s="16"/>
    </row>
    <row r="46" s="1" customFormat="1" ht="14.4" customHeight="1">
      <c r="B46" s="16"/>
      <c r="I46" s="142"/>
      <c r="L46" s="16"/>
    </row>
    <row r="47" s="1" customFormat="1" ht="14.4" customHeight="1">
      <c r="B47" s="16"/>
      <c r="I47" s="142"/>
      <c r="L47" s="16"/>
    </row>
    <row r="48" s="1" customFormat="1" ht="14.4" customHeight="1">
      <c r="B48" s="16"/>
      <c r="I48" s="142"/>
      <c r="L48" s="16"/>
    </row>
    <row r="49" s="1" customFormat="1" ht="14.4" customHeight="1">
      <c r="B49" s="16"/>
      <c r="I49" s="142"/>
      <c r="L49" s="16"/>
    </row>
    <row r="50" s="2" customFormat="1" ht="14.4" customHeight="1">
      <c r="B50" s="59"/>
      <c r="D50" s="176" t="s">
        <v>49</v>
      </c>
      <c r="E50" s="177"/>
      <c r="F50" s="177"/>
      <c r="G50" s="176" t="s">
        <v>50</v>
      </c>
      <c r="H50" s="177"/>
      <c r="I50" s="178"/>
      <c r="J50" s="177"/>
      <c r="K50" s="177"/>
      <c r="L50" s="59"/>
    </row>
    <row r="51">
      <c r="B51" s="16"/>
      <c r="L51" s="16"/>
    </row>
    <row r="52">
      <c r="B52" s="16"/>
      <c r="L52" s="16"/>
    </row>
    <row r="53">
      <c r="B53" s="16"/>
      <c r="L53" s="16"/>
    </row>
    <row r="54">
      <c r="B54" s="16"/>
      <c r="L54" s="16"/>
    </row>
    <row r="55">
      <c r="B55" s="16"/>
      <c r="L55" s="16"/>
    </row>
    <row r="56">
      <c r="B56" s="16"/>
      <c r="L56" s="16"/>
    </row>
    <row r="57">
      <c r="B57" s="16"/>
      <c r="L57" s="16"/>
    </row>
    <row r="58">
      <c r="B58" s="16"/>
      <c r="L58" s="16"/>
    </row>
    <row r="59">
      <c r="B59" s="16"/>
      <c r="L59" s="16"/>
    </row>
    <row r="60">
      <c r="B60" s="16"/>
      <c r="L60" s="16"/>
    </row>
    <row r="61" s="2" customFormat="1">
      <c r="A61" s="34"/>
      <c r="B61" s="40"/>
      <c r="C61" s="34"/>
      <c r="D61" s="179" t="s">
        <v>51</v>
      </c>
      <c r="E61" s="180"/>
      <c r="F61" s="181" t="s">
        <v>52</v>
      </c>
      <c r="G61" s="179" t="s">
        <v>51</v>
      </c>
      <c r="H61" s="180"/>
      <c r="I61" s="182"/>
      <c r="J61" s="183" t="s">
        <v>52</v>
      </c>
      <c r="K61" s="180"/>
      <c r="L61" s="59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6"/>
      <c r="L62" s="16"/>
    </row>
    <row r="63">
      <c r="B63" s="16"/>
      <c r="L63" s="16"/>
    </row>
    <row r="64">
      <c r="B64" s="16"/>
      <c r="L64" s="16"/>
    </row>
    <row r="65" s="2" customFormat="1">
      <c r="A65" s="34"/>
      <c r="B65" s="40"/>
      <c r="C65" s="34"/>
      <c r="D65" s="176" t="s">
        <v>53</v>
      </c>
      <c r="E65" s="184"/>
      <c r="F65" s="184"/>
      <c r="G65" s="176" t="s">
        <v>54</v>
      </c>
      <c r="H65" s="184"/>
      <c r="I65" s="185"/>
      <c r="J65" s="184"/>
      <c r="K65" s="184"/>
      <c r="L65" s="59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6"/>
      <c r="L66" s="16"/>
    </row>
    <row r="67">
      <c r="B67" s="16"/>
      <c r="L67" s="16"/>
    </row>
    <row r="68">
      <c r="B68" s="16"/>
      <c r="L68" s="16"/>
    </row>
    <row r="69">
      <c r="B69" s="16"/>
      <c r="L69" s="16"/>
    </row>
    <row r="70">
      <c r="B70" s="16"/>
      <c r="L70" s="16"/>
    </row>
    <row r="71">
      <c r="B71" s="16"/>
      <c r="L71" s="16"/>
    </row>
    <row r="72">
      <c r="B72" s="16"/>
      <c r="L72" s="16"/>
    </row>
    <row r="73">
      <c r="B73" s="16"/>
      <c r="L73" s="16"/>
    </row>
    <row r="74">
      <c r="B74" s="16"/>
      <c r="L74" s="16"/>
    </row>
    <row r="75">
      <c r="B75" s="16"/>
      <c r="L75" s="16"/>
    </row>
    <row r="76" s="2" customFormat="1">
      <c r="A76" s="34"/>
      <c r="B76" s="40"/>
      <c r="C76" s="34"/>
      <c r="D76" s="179" t="s">
        <v>51</v>
      </c>
      <c r="E76" s="180"/>
      <c r="F76" s="181" t="s">
        <v>52</v>
      </c>
      <c r="G76" s="179" t="s">
        <v>51</v>
      </c>
      <c r="H76" s="180"/>
      <c r="I76" s="182"/>
      <c r="J76" s="183" t="s">
        <v>52</v>
      </c>
      <c r="K76" s="180"/>
      <c r="L76" s="59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186"/>
      <c r="C77" s="187"/>
      <c r="D77" s="187"/>
      <c r="E77" s="187"/>
      <c r="F77" s="187"/>
      <c r="G77" s="187"/>
      <c r="H77" s="187"/>
      <c r="I77" s="188"/>
      <c r="J77" s="187"/>
      <c r="K77" s="187"/>
      <c r="L77" s="59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189"/>
      <c r="C81" s="190"/>
      <c r="D81" s="190"/>
      <c r="E81" s="190"/>
      <c r="F81" s="190"/>
      <c r="G81" s="190"/>
      <c r="H81" s="190"/>
      <c r="I81" s="191"/>
      <c r="J81" s="190"/>
      <c r="K81" s="190"/>
      <c r="L81" s="59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174</v>
      </c>
      <c r="D82" s="36"/>
      <c r="E82" s="36"/>
      <c r="F82" s="36"/>
      <c r="G82" s="36"/>
      <c r="H82" s="36"/>
      <c r="I82" s="150"/>
      <c r="J82" s="36"/>
      <c r="K82" s="36"/>
      <c r="L82" s="59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6"/>
      <c r="D83" s="36"/>
      <c r="E83" s="36"/>
      <c r="F83" s="36"/>
      <c r="G83" s="36"/>
      <c r="H83" s="36"/>
      <c r="I83" s="150"/>
      <c r="J83" s="36"/>
      <c r="K83" s="36"/>
      <c r="L83" s="59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16</v>
      </c>
      <c r="D84" s="36"/>
      <c r="E84" s="36"/>
      <c r="F84" s="36"/>
      <c r="G84" s="36"/>
      <c r="H84" s="36"/>
      <c r="I84" s="150"/>
      <c r="J84" s="36"/>
      <c r="K84" s="36"/>
      <c r="L84" s="59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16.5" customHeight="1">
      <c r="A85" s="34"/>
      <c r="B85" s="35"/>
      <c r="C85" s="36"/>
      <c r="D85" s="36"/>
      <c r="E85" s="192" t="str">
        <f>E7</f>
        <v xml:space="preserve">Oprava kolejí a výhybek v uzlu Plzeň a na trati  Plzeň - Blatno</v>
      </c>
      <c r="F85" s="28"/>
      <c r="G85" s="28"/>
      <c r="H85" s="28"/>
      <c r="I85" s="150"/>
      <c r="J85" s="36"/>
      <c r="K85" s="36"/>
      <c r="L85" s="59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1" customFormat="1" ht="12" customHeight="1">
      <c r="B86" s="17"/>
      <c r="C86" s="28" t="s">
        <v>170</v>
      </c>
      <c r="D86" s="18"/>
      <c r="E86" s="18"/>
      <c r="F86" s="18"/>
      <c r="G86" s="18"/>
      <c r="H86" s="18"/>
      <c r="I86" s="142"/>
      <c r="J86" s="18"/>
      <c r="K86" s="18"/>
      <c r="L86" s="16"/>
    </row>
    <row r="87" s="2" customFormat="1" ht="16.5" customHeight="1">
      <c r="A87" s="34"/>
      <c r="B87" s="35"/>
      <c r="C87" s="36"/>
      <c r="D87" s="36"/>
      <c r="E87" s="192" t="s">
        <v>913</v>
      </c>
      <c r="F87" s="36"/>
      <c r="G87" s="36"/>
      <c r="H87" s="36"/>
      <c r="I87" s="150"/>
      <c r="J87" s="36"/>
      <c r="K87" s="36"/>
      <c r="L87" s="59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12" customHeight="1">
      <c r="A88" s="34"/>
      <c r="B88" s="35"/>
      <c r="C88" s="28" t="s">
        <v>172</v>
      </c>
      <c r="D88" s="36"/>
      <c r="E88" s="36"/>
      <c r="F88" s="36"/>
      <c r="G88" s="36"/>
      <c r="H88" s="36"/>
      <c r="I88" s="150"/>
      <c r="J88" s="36"/>
      <c r="K88" s="36"/>
      <c r="L88" s="59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6.5" customHeight="1">
      <c r="A89" s="34"/>
      <c r="B89" s="35"/>
      <c r="C89" s="36"/>
      <c r="D89" s="36"/>
      <c r="E89" s="72" t="str">
        <f>E11</f>
        <v>SO 2.3 - Oprava přejezdu 1.SK</v>
      </c>
      <c r="F89" s="36"/>
      <c r="G89" s="36"/>
      <c r="H89" s="36"/>
      <c r="I89" s="150"/>
      <c r="J89" s="36"/>
      <c r="K89" s="36"/>
      <c r="L89" s="59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6"/>
      <c r="D90" s="36"/>
      <c r="E90" s="36"/>
      <c r="F90" s="36"/>
      <c r="G90" s="36"/>
      <c r="H90" s="36"/>
      <c r="I90" s="150"/>
      <c r="J90" s="36"/>
      <c r="K90" s="36"/>
      <c r="L90" s="59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2" customHeight="1">
      <c r="A91" s="34"/>
      <c r="B91" s="35"/>
      <c r="C91" s="28" t="s">
        <v>20</v>
      </c>
      <c r="D91" s="36"/>
      <c r="E91" s="36"/>
      <c r="F91" s="23" t="str">
        <f>F14</f>
        <v>TO Plzeň, TO Třemošná</v>
      </c>
      <c r="G91" s="36"/>
      <c r="H91" s="36"/>
      <c r="I91" s="152" t="s">
        <v>22</v>
      </c>
      <c r="J91" s="75" t="str">
        <f>IF(J14="","",J14)</f>
        <v>8. 1. 2020</v>
      </c>
      <c r="K91" s="36"/>
      <c r="L91" s="59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6.96" customHeight="1">
      <c r="A92" s="34"/>
      <c r="B92" s="35"/>
      <c r="C92" s="36"/>
      <c r="D92" s="36"/>
      <c r="E92" s="36"/>
      <c r="F92" s="36"/>
      <c r="G92" s="36"/>
      <c r="H92" s="36"/>
      <c r="I92" s="150"/>
      <c r="J92" s="36"/>
      <c r="K92" s="36"/>
      <c r="L92" s="59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5.15" customHeight="1">
      <c r="A93" s="34"/>
      <c r="B93" s="35"/>
      <c r="C93" s="28" t="s">
        <v>24</v>
      </c>
      <c r="D93" s="36"/>
      <c r="E93" s="36"/>
      <c r="F93" s="23" t="str">
        <f>E17</f>
        <v xml:space="preserve">Správa železnic s.o. -  OŘ Plzeň</v>
      </c>
      <c r="G93" s="36"/>
      <c r="H93" s="36"/>
      <c r="I93" s="152" t="s">
        <v>30</v>
      </c>
      <c r="J93" s="32" t="str">
        <f>E23</f>
        <v xml:space="preserve"> </v>
      </c>
      <c r="K93" s="36"/>
      <c r="L93" s="59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15.15" customHeight="1">
      <c r="A94" s="34"/>
      <c r="B94" s="35"/>
      <c r="C94" s="28" t="s">
        <v>28</v>
      </c>
      <c r="D94" s="36"/>
      <c r="E94" s="36"/>
      <c r="F94" s="23" t="str">
        <f>IF(E20="","",E20)</f>
        <v>Vyplň údaj</v>
      </c>
      <c r="G94" s="36"/>
      <c r="H94" s="36"/>
      <c r="I94" s="152" t="s">
        <v>33</v>
      </c>
      <c r="J94" s="32" t="str">
        <f>E26</f>
        <v>Jung</v>
      </c>
      <c r="K94" s="36"/>
      <c r="L94" s="59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6"/>
      <c r="D95" s="36"/>
      <c r="E95" s="36"/>
      <c r="F95" s="36"/>
      <c r="G95" s="36"/>
      <c r="H95" s="36"/>
      <c r="I95" s="150"/>
      <c r="J95" s="36"/>
      <c r="K95" s="36"/>
      <c r="L95" s="59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9.28" customHeight="1">
      <c r="A96" s="34"/>
      <c r="B96" s="35"/>
      <c r="C96" s="193" t="s">
        <v>175</v>
      </c>
      <c r="D96" s="194"/>
      <c r="E96" s="194"/>
      <c r="F96" s="194"/>
      <c r="G96" s="194"/>
      <c r="H96" s="194"/>
      <c r="I96" s="195"/>
      <c r="J96" s="196" t="s">
        <v>176</v>
      </c>
      <c r="K96" s="194"/>
      <c r="L96" s="59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="2" customFormat="1" ht="10.32" customHeight="1">
      <c r="A97" s="34"/>
      <c r="B97" s="35"/>
      <c r="C97" s="36"/>
      <c r="D97" s="36"/>
      <c r="E97" s="36"/>
      <c r="F97" s="36"/>
      <c r="G97" s="36"/>
      <c r="H97" s="36"/>
      <c r="I97" s="150"/>
      <c r="J97" s="36"/>
      <c r="K97" s="36"/>
      <c r="L97" s="59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="2" customFormat="1" ht="22.8" customHeight="1">
      <c r="A98" s="34"/>
      <c r="B98" s="35"/>
      <c r="C98" s="197" t="s">
        <v>177</v>
      </c>
      <c r="D98" s="36"/>
      <c r="E98" s="36"/>
      <c r="F98" s="36"/>
      <c r="G98" s="36"/>
      <c r="H98" s="36"/>
      <c r="I98" s="150"/>
      <c r="J98" s="106">
        <f>J120</f>
        <v>0</v>
      </c>
      <c r="K98" s="36"/>
      <c r="L98" s="59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U98" s="13" t="s">
        <v>178</v>
      </c>
    </row>
    <row r="99" s="2" customFormat="1" ht="21.84" customHeight="1">
      <c r="A99" s="34"/>
      <c r="B99" s="35"/>
      <c r="C99" s="36"/>
      <c r="D99" s="36"/>
      <c r="E99" s="36"/>
      <c r="F99" s="36"/>
      <c r="G99" s="36"/>
      <c r="H99" s="36"/>
      <c r="I99" s="150"/>
      <c r="J99" s="36"/>
      <c r="K99" s="36"/>
      <c r="L99" s="59"/>
      <c r="S99" s="34"/>
      <c r="T99" s="34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</row>
    <row r="100" s="2" customFormat="1" ht="6.96" customHeight="1">
      <c r="A100" s="34"/>
      <c r="B100" s="62"/>
      <c r="C100" s="63"/>
      <c r="D100" s="63"/>
      <c r="E100" s="63"/>
      <c r="F100" s="63"/>
      <c r="G100" s="63"/>
      <c r="H100" s="63"/>
      <c r="I100" s="188"/>
      <c r="J100" s="63"/>
      <c r="K100" s="63"/>
      <c r="L100" s="59"/>
      <c r="S100" s="34"/>
      <c r="T100" s="34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</row>
    <row r="104" s="2" customFormat="1" ht="6.96" customHeight="1">
      <c r="A104" s="34"/>
      <c r="B104" s="64"/>
      <c r="C104" s="65"/>
      <c r="D104" s="65"/>
      <c r="E104" s="65"/>
      <c r="F104" s="65"/>
      <c r="G104" s="65"/>
      <c r="H104" s="65"/>
      <c r="I104" s="191"/>
      <c r="J104" s="65"/>
      <c r="K104" s="65"/>
      <c r="L104" s="59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5" s="2" customFormat="1" ht="24.96" customHeight="1">
      <c r="A105" s="34"/>
      <c r="B105" s="35"/>
      <c r="C105" s="19" t="s">
        <v>179</v>
      </c>
      <c r="D105" s="36"/>
      <c r="E105" s="36"/>
      <c r="F105" s="36"/>
      <c r="G105" s="36"/>
      <c r="H105" s="36"/>
      <c r="I105" s="150"/>
      <c r="J105" s="36"/>
      <c r="K105" s="36"/>
      <c r="L105" s="59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="2" customFormat="1" ht="6.96" customHeight="1">
      <c r="A106" s="34"/>
      <c r="B106" s="35"/>
      <c r="C106" s="36"/>
      <c r="D106" s="36"/>
      <c r="E106" s="36"/>
      <c r="F106" s="36"/>
      <c r="G106" s="36"/>
      <c r="H106" s="36"/>
      <c r="I106" s="150"/>
      <c r="J106" s="36"/>
      <c r="K106" s="36"/>
      <c r="L106" s="59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="2" customFormat="1" ht="12" customHeight="1">
      <c r="A107" s="34"/>
      <c r="B107" s="35"/>
      <c r="C107" s="28" t="s">
        <v>16</v>
      </c>
      <c r="D107" s="36"/>
      <c r="E107" s="36"/>
      <c r="F107" s="36"/>
      <c r="G107" s="36"/>
      <c r="H107" s="36"/>
      <c r="I107" s="150"/>
      <c r="J107" s="36"/>
      <c r="K107" s="36"/>
      <c r="L107" s="59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="2" customFormat="1" ht="16.5" customHeight="1">
      <c r="A108" s="34"/>
      <c r="B108" s="35"/>
      <c r="C108" s="36"/>
      <c r="D108" s="36"/>
      <c r="E108" s="192" t="str">
        <f>E7</f>
        <v xml:space="preserve">Oprava kolejí a výhybek v uzlu Plzeň a na trati  Plzeň - Blatno</v>
      </c>
      <c r="F108" s="28"/>
      <c r="G108" s="28"/>
      <c r="H108" s="28"/>
      <c r="I108" s="150"/>
      <c r="J108" s="36"/>
      <c r="K108" s="36"/>
      <c r="L108" s="59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="1" customFormat="1" ht="12" customHeight="1">
      <c r="B109" s="17"/>
      <c r="C109" s="28" t="s">
        <v>170</v>
      </c>
      <c r="D109" s="18"/>
      <c r="E109" s="18"/>
      <c r="F109" s="18"/>
      <c r="G109" s="18"/>
      <c r="H109" s="18"/>
      <c r="I109" s="142"/>
      <c r="J109" s="18"/>
      <c r="K109" s="18"/>
      <c r="L109" s="16"/>
    </row>
    <row r="110" s="2" customFormat="1" ht="16.5" customHeight="1">
      <c r="A110" s="34"/>
      <c r="B110" s="35"/>
      <c r="C110" s="36"/>
      <c r="D110" s="36"/>
      <c r="E110" s="192" t="s">
        <v>913</v>
      </c>
      <c r="F110" s="36"/>
      <c r="G110" s="36"/>
      <c r="H110" s="36"/>
      <c r="I110" s="150"/>
      <c r="J110" s="36"/>
      <c r="K110" s="36"/>
      <c r="L110" s="59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="2" customFormat="1" ht="12" customHeight="1">
      <c r="A111" s="34"/>
      <c r="B111" s="35"/>
      <c r="C111" s="28" t="s">
        <v>172</v>
      </c>
      <c r="D111" s="36"/>
      <c r="E111" s="36"/>
      <c r="F111" s="36"/>
      <c r="G111" s="36"/>
      <c r="H111" s="36"/>
      <c r="I111" s="150"/>
      <c r="J111" s="36"/>
      <c r="K111" s="36"/>
      <c r="L111" s="59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="2" customFormat="1" ht="16.5" customHeight="1">
      <c r="A112" s="34"/>
      <c r="B112" s="35"/>
      <c r="C112" s="36"/>
      <c r="D112" s="36"/>
      <c r="E112" s="72" t="str">
        <f>E11</f>
        <v>SO 2.3 - Oprava přejezdu 1.SK</v>
      </c>
      <c r="F112" s="36"/>
      <c r="G112" s="36"/>
      <c r="H112" s="36"/>
      <c r="I112" s="150"/>
      <c r="J112" s="36"/>
      <c r="K112" s="36"/>
      <c r="L112" s="59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="2" customFormat="1" ht="6.96" customHeight="1">
      <c r="A113" s="34"/>
      <c r="B113" s="35"/>
      <c r="C113" s="36"/>
      <c r="D113" s="36"/>
      <c r="E113" s="36"/>
      <c r="F113" s="36"/>
      <c r="G113" s="36"/>
      <c r="H113" s="36"/>
      <c r="I113" s="150"/>
      <c r="J113" s="36"/>
      <c r="K113" s="36"/>
      <c r="L113" s="59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12" customHeight="1">
      <c r="A114" s="34"/>
      <c r="B114" s="35"/>
      <c r="C114" s="28" t="s">
        <v>20</v>
      </c>
      <c r="D114" s="36"/>
      <c r="E114" s="36"/>
      <c r="F114" s="23" t="str">
        <f>F14</f>
        <v>TO Plzeň, TO Třemošná</v>
      </c>
      <c r="G114" s="36"/>
      <c r="H114" s="36"/>
      <c r="I114" s="152" t="s">
        <v>22</v>
      </c>
      <c r="J114" s="75" t="str">
        <f>IF(J14="","",J14)</f>
        <v>8. 1. 2020</v>
      </c>
      <c r="K114" s="36"/>
      <c r="L114" s="59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6.96" customHeight="1">
      <c r="A115" s="34"/>
      <c r="B115" s="35"/>
      <c r="C115" s="36"/>
      <c r="D115" s="36"/>
      <c r="E115" s="36"/>
      <c r="F115" s="36"/>
      <c r="G115" s="36"/>
      <c r="H115" s="36"/>
      <c r="I115" s="150"/>
      <c r="J115" s="36"/>
      <c r="K115" s="36"/>
      <c r="L115" s="59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2" customFormat="1" ht="15.15" customHeight="1">
      <c r="A116" s="34"/>
      <c r="B116" s="35"/>
      <c r="C116" s="28" t="s">
        <v>24</v>
      </c>
      <c r="D116" s="36"/>
      <c r="E116" s="36"/>
      <c r="F116" s="23" t="str">
        <f>E17</f>
        <v xml:space="preserve">Správa železnic s.o. -  OŘ Plzeň</v>
      </c>
      <c r="G116" s="36"/>
      <c r="H116" s="36"/>
      <c r="I116" s="152" t="s">
        <v>30</v>
      </c>
      <c r="J116" s="32" t="str">
        <f>E23</f>
        <v xml:space="preserve"> </v>
      </c>
      <c r="K116" s="36"/>
      <c r="L116" s="59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="2" customFormat="1" ht="15.15" customHeight="1">
      <c r="A117" s="34"/>
      <c r="B117" s="35"/>
      <c r="C117" s="28" t="s">
        <v>28</v>
      </c>
      <c r="D117" s="36"/>
      <c r="E117" s="36"/>
      <c r="F117" s="23" t="str">
        <f>IF(E20="","",E20)</f>
        <v>Vyplň údaj</v>
      </c>
      <c r="G117" s="36"/>
      <c r="H117" s="36"/>
      <c r="I117" s="152" t="s">
        <v>33</v>
      </c>
      <c r="J117" s="32" t="str">
        <f>E26</f>
        <v>Jung</v>
      </c>
      <c r="K117" s="36"/>
      <c r="L117" s="59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="2" customFormat="1" ht="10.32" customHeight="1">
      <c r="A118" s="34"/>
      <c r="B118" s="35"/>
      <c r="C118" s="36"/>
      <c r="D118" s="36"/>
      <c r="E118" s="36"/>
      <c r="F118" s="36"/>
      <c r="G118" s="36"/>
      <c r="H118" s="36"/>
      <c r="I118" s="150"/>
      <c r="J118" s="36"/>
      <c r="K118" s="36"/>
      <c r="L118" s="59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="9" customFormat="1" ht="29.28" customHeight="1">
      <c r="A119" s="198"/>
      <c r="B119" s="199"/>
      <c r="C119" s="200" t="s">
        <v>180</v>
      </c>
      <c r="D119" s="201" t="s">
        <v>61</v>
      </c>
      <c r="E119" s="201" t="s">
        <v>57</v>
      </c>
      <c r="F119" s="201" t="s">
        <v>58</v>
      </c>
      <c r="G119" s="201" t="s">
        <v>181</v>
      </c>
      <c r="H119" s="201" t="s">
        <v>182</v>
      </c>
      <c r="I119" s="202" t="s">
        <v>183</v>
      </c>
      <c r="J119" s="203" t="s">
        <v>176</v>
      </c>
      <c r="K119" s="204" t="s">
        <v>184</v>
      </c>
      <c r="L119" s="205"/>
      <c r="M119" s="96" t="s">
        <v>1</v>
      </c>
      <c r="N119" s="97" t="s">
        <v>40</v>
      </c>
      <c r="O119" s="97" t="s">
        <v>185</v>
      </c>
      <c r="P119" s="97" t="s">
        <v>186</v>
      </c>
      <c r="Q119" s="97" t="s">
        <v>187</v>
      </c>
      <c r="R119" s="97" t="s">
        <v>188</v>
      </c>
      <c r="S119" s="97" t="s">
        <v>189</v>
      </c>
      <c r="T119" s="98" t="s">
        <v>190</v>
      </c>
      <c r="U119" s="198"/>
      <c r="V119" s="198"/>
      <c r="W119" s="198"/>
      <c r="X119" s="198"/>
      <c r="Y119" s="198"/>
      <c r="Z119" s="198"/>
      <c r="AA119" s="198"/>
      <c r="AB119" s="198"/>
      <c r="AC119" s="198"/>
      <c r="AD119" s="198"/>
      <c r="AE119" s="198"/>
    </row>
    <row r="120" s="2" customFormat="1" ht="22.8" customHeight="1">
      <c r="A120" s="34"/>
      <c r="B120" s="35"/>
      <c r="C120" s="103" t="s">
        <v>191</v>
      </c>
      <c r="D120" s="36"/>
      <c r="E120" s="36"/>
      <c r="F120" s="36"/>
      <c r="G120" s="36"/>
      <c r="H120" s="36"/>
      <c r="I120" s="150"/>
      <c r="J120" s="206">
        <f>BK120</f>
        <v>0</v>
      </c>
      <c r="K120" s="36"/>
      <c r="L120" s="40"/>
      <c r="M120" s="99"/>
      <c r="N120" s="207"/>
      <c r="O120" s="100"/>
      <c r="P120" s="208">
        <f>SUM(P121:P214)</f>
        <v>0</v>
      </c>
      <c r="Q120" s="100"/>
      <c r="R120" s="208">
        <f>SUM(R121:R214)</f>
        <v>31.43</v>
      </c>
      <c r="S120" s="100"/>
      <c r="T120" s="209">
        <f>SUM(T121:T214)</f>
        <v>0</v>
      </c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T120" s="13" t="s">
        <v>75</v>
      </c>
      <c r="AU120" s="13" t="s">
        <v>178</v>
      </c>
      <c r="BK120" s="210">
        <f>SUM(BK121:BK214)</f>
        <v>0</v>
      </c>
    </row>
    <row r="121" s="2" customFormat="1" ht="16.5" customHeight="1">
      <c r="A121" s="34"/>
      <c r="B121" s="35"/>
      <c r="C121" s="211" t="s">
        <v>83</v>
      </c>
      <c r="D121" s="211" t="s">
        <v>192</v>
      </c>
      <c r="E121" s="212" t="s">
        <v>1127</v>
      </c>
      <c r="F121" s="213" t="s">
        <v>1128</v>
      </c>
      <c r="G121" s="214" t="s">
        <v>195</v>
      </c>
      <c r="H121" s="215">
        <v>12</v>
      </c>
      <c r="I121" s="216"/>
      <c r="J121" s="217">
        <f>ROUND(I121*H121,2)</f>
        <v>0</v>
      </c>
      <c r="K121" s="218"/>
      <c r="L121" s="40"/>
      <c r="M121" s="219" t="s">
        <v>1</v>
      </c>
      <c r="N121" s="220" t="s">
        <v>41</v>
      </c>
      <c r="O121" s="87"/>
      <c r="P121" s="221">
        <f>O121*H121</f>
        <v>0</v>
      </c>
      <c r="Q121" s="221">
        <v>0</v>
      </c>
      <c r="R121" s="221">
        <f>Q121*H121</f>
        <v>0</v>
      </c>
      <c r="S121" s="221">
        <v>0</v>
      </c>
      <c r="T121" s="222">
        <f>S121*H121</f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R121" s="223" t="s">
        <v>196</v>
      </c>
      <c r="AT121" s="223" t="s">
        <v>192</v>
      </c>
      <c r="AU121" s="223" t="s">
        <v>76</v>
      </c>
      <c r="AY121" s="13" t="s">
        <v>197</v>
      </c>
      <c r="BE121" s="224">
        <f>IF(N121="základní",J121,0)</f>
        <v>0</v>
      </c>
      <c r="BF121" s="224">
        <f>IF(N121="snížená",J121,0)</f>
        <v>0</v>
      </c>
      <c r="BG121" s="224">
        <f>IF(N121="zákl. přenesená",J121,0)</f>
        <v>0</v>
      </c>
      <c r="BH121" s="224">
        <f>IF(N121="sníž. přenesená",J121,0)</f>
        <v>0</v>
      </c>
      <c r="BI121" s="224">
        <f>IF(N121="nulová",J121,0)</f>
        <v>0</v>
      </c>
      <c r="BJ121" s="13" t="s">
        <v>83</v>
      </c>
      <c r="BK121" s="224">
        <f>ROUND(I121*H121,2)</f>
        <v>0</v>
      </c>
      <c r="BL121" s="13" t="s">
        <v>196</v>
      </c>
      <c r="BM121" s="223" t="s">
        <v>1158</v>
      </c>
    </row>
    <row r="122" s="2" customFormat="1">
      <c r="A122" s="34"/>
      <c r="B122" s="35"/>
      <c r="C122" s="36"/>
      <c r="D122" s="225" t="s">
        <v>199</v>
      </c>
      <c r="E122" s="36"/>
      <c r="F122" s="226" t="s">
        <v>1130</v>
      </c>
      <c r="G122" s="36"/>
      <c r="H122" s="36"/>
      <c r="I122" s="150"/>
      <c r="J122" s="36"/>
      <c r="K122" s="36"/>
      <c r="L122" s="40"/>
      <c r="M122" s="227"/>
      <c r="N122" s="228"/>
      <c r="O122" s="87"/>
      <c r="P122" s="87"/>
      <c r="Q122" s="87"/>
      <c r="R122" s="87"/>
      <c r="S122" s="87"/>
      <c r="T122" s="88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T122" s="13" t="s">
        <v>199</v>
      </c>
      <c r="AU122" s="13" t="s">
        <v>76</v>
      </c>
    </row>
    <row r="123" s="2" customFormat="1">
      <c r="A123" s="34"/>
      <c r="B123" s="35"/>
      <c r="C123" s="36"/>
      <c r="D123" s="225" t="s">
        <v>340</v>
      </c>
      <c r="E123" s="36"/>
      <c r="F123" s="229" t="s">
        <v>470</v>
      </c>
      <c r="G123" s="36"/>
      <c r="H123" s="36"/>
      <c r="I123" s="150"/>
      <c r="J123" s="36"/>
      <c r="K123" s="36"/>
      <c r="L123" s="40"/>
      <c r="M123" s="227"/>
      <c r="N123" s="228"/>
      <c r="O123" s="87"/>
      <c r="P123" s="87"/>
      <c r="Q123" s="87"/>
      <c r="R123" s="87"/>
      <c r="S123" s="87"/>
      <c r="T123" s="88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T123" s="13" t="s">
        <v>340</v>
      </c>
      <c r="AU123" s="13" t="s">
        <v>76</v>
      </c>
    </row>
    <row r="124" s="2" customFormat="1" ht="16.5" customHeight="1">
      <c r="A124" s="34"/>
      <c r="B124" s="35"/>
      <c r="C124" s="211" t="s">
        <v>85</v>
      </c>
      <c r="D124" s="211" t="s">
        <v>192</v>
      </c>
      <c r="E124" s="212" t="s">
        <v>970</v>
      </c>
      <c r="F124" s="213" t="s">
        <v>971</v>
      </c>
      <c r="G124" s="214" t="s">
        <v>345</v>
      </c>
      <c r="H124" s="215">
        <v>32.399999999999999</v>
      </c>
      <c r="I124" s="216"/>
      <c r="J124" s="217">
        <f>ROUND(I124*H124,2)</f>
        <v>0</v>
      </c>
      <c r="K124" s="218"/>
      <c r="L124" s="40"/>
      <c r="M124" s="219" t="s">
        <v>1</v>
      </c>
      <c r="N124" s="220" t="s">
        <v>41</v>
      </c>
      <c r="O124" s="87"/>
      <c r="P124" s="221">
        <f>O124*H124</f>
        <v>0</v>
      </c>
      <c r="Q124" s="221">
        <v>0</v>
      </c>
      <c r="R124" s="221">
        <f>Q124*H124</f>
        <v>0</v>
      </c>
      <c r="S124" s="221">
        <v>0</v>
      </c>
      <c r="T124" s="222">
        <f>S124*H124</f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R124" s="223" t="s">
        <v>196</v>
      </c>
      <c r="AT124" s="223" t="s">
        <v>192</v>
      </c>
      <c r="AU124" s="223" t="s">
        <v>76</v>
      </c>
      <c r="AY124" s="13" t="s">
        <v>197</v>
      </c>
      <c r="BE124" s="224">
        <f>IF(N124="základní",J124,0)</f>
        <v>0</v>
      </c>
      <c r="BF124" s="224">
        <f>IF(N124="snížená",J124,0)</f>
        <v>0</v>
      </c>
      <c r="BG124" s="224">
        <f>IF(N124="zákl. přenesená",J124,0)</f>
        <v>0</v>
      </c>
      <c r="BH124" s="224">
        <f>IF(N124="sníž. přenesená",J124,0)</f>
        <v>0</v>
      </c>
      <c r="BI124" s="224">
        <f>IF(N124="nulová",J124,0)</f>
        <v>0</v>
      </c>
      <c r="BJ124" s="13" t="s">
        <v>83</v>
      </c>
      <c r="BK124" s="224">
        <f>ROUND(I124*H124,2)</f>
        <v>0</v>
      </c>
      <c r="BL124" s="13" t="s">
        <v>196</v>
      </c>
      <c r="BM124" s="223" t="s">
        <v>1159</v>
      </c>
    </row>
    <row r="125" s="2" customFormat="1">
      <c r="A125" s="34"/>
      <c r="B125" s="35"/>
      <c r="C125" s="36"/>
      <c r="D125" s="225" t="s">
        <v>199</v>
      </c>
      <c r="E125" s="36"/>
      <c r="F125" s="226" t="s">
        <v>973</v>
      </c>
      <c r="G125" s="36"/>
      <c r="H125" s="36"/>
      <c r="I125" s="150"/>
      <c r="J125" s="36"/>
      <c r="K125" s="36"/>
      <c r="L125" s="40"/>
      <c r="M125" s="227"/>
      <c r="N125" s="228"/>
      <c r="O125" s="87"/>
      <c r="P125" s="87"/>
      <c r="Q125" s="87"/>
      <c r="R125" s="87"/>
      <c r="S125" s="87"/>
      <c r="T125" s="88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T125" s="13" t="s">
        <v>199</v>
      </c>
      <c r="AU125" s="13" t="s">
        <v>76</v>
      </c>
    </row>
    <row r="126" s="2" customFormat="1">
      <c r="A126" s="34"/>
      <c r="B126" s="35"/>
      <c r="C126" s="36"/>
      <c r="D126" s="225" t="s">
        <v>340</v>
      </c>
      <c r="E126" s="36"/>
      <c r="F126" s="229" t="s">
        <v>974</v>
      </c>
      <c r="G126" s="36"/>
      <c r="H126" s="36"/>
      <c r="I126" s="150"/>
      <c r="J126" s="36"/>
      <c r="K126" s="36"/>
      <c r="L126" s="40"/>
      <c r="M126" s="227"/>
      <c r="N126" s="228"/>
      <c r="O126" s="87"/>
      <c r="P126" s="87"/>
      <c r="Q126" s="87"/>
      <c r="R126" s="87"/>
      <c r="S126" s="87"/>
      <c r="T126" s="88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T126" s="13" t="s">
        <v>340</v>
      </c>
      <c r="AU126" s="13" t="s">
        <v>76</v>
      </c>
    </row>
    <row r="127" s="10" customFormat="1">
      <c r="A127" s="10"/>
      <c r="B127" s="230"/>
      <c r="C127" s="231"/>
      <c r="D127" s="225" t="s">
        <v>203</v>
      </c>
      <c r="E127" s="232" t="s">
        <v>1</v>
      </c>
      <c r="F127" s="233" t="s">
        <v>1132</v>
      </c>
      <c r="G127" s="231"/>
      <c r="H127" s="234">
        <v>32.399999999999999</v>
      </c>
      <c r="I127" s="235"/>
      <c r="J127" s="231"/>
      <c r="K127" s="231"/>
      <c r="L127" s="236"/>
      <c r="M127" s="237"/>
      <c r="N127" s="238"/>
      <c r="O127" s="238"/>
      <c r="P127" s="238"/>
      <c r="Q127" s="238"/>
      <c r="R127" s="238"/>
      <c r="S127" s="238"/>
      <c r="T127" s="239"/>
      <c r="U127" s="10"/>
      <c r="V127" s="10"/>
      <c r="W127" s="10"/>
      <c r="X127" s="10"/>
      <c r="Y127" s="10"/>
      <c r="Z127" s="10"/>
      <c r="AA127" s="10"/>
      <c r="AB127" s="10"/>
      <c r="AC127" s="10"/>
      <c r="AD127" s="10"/>
      <c r="AE127" s="10"/>
      <c r="AT127" s="240" t="s">
        <v>203</v>
      </c>
      <c r="AU127" s="240" t="s">
        <v>76</v>
      </c>
      <c r="AV127" s="10" t="s">
        <v>85</v>
      </c>
      <c r="AW127" s="10" t="s">
        <v>32</v>
      </c>
      <c r="AX127" s="10" t="s">
        <v>83</v>
      </c>
      <c r="AY127" s="240" t="s">
        <v>197</v>
      </c>
    </row>
    <row r="128" s="2" customFormat="1" ht="16.5" customHeight="1">
      <c r="A128" s="34"/>
      <c r="B128" s="35"/>
      <c r="C128" s="211" t="s">
        <v>214</v>
      </c>
      <c r="D128" s="211" t="s">
        <v>192</v>
      </c>
      <c r="E128" s="212" t="s">
        <v>1133</v>
      </c>
      <c r="F128" s="213" t="s">
        <v>1134</v>
      </c>
      <c r="G128" s="214" t="s">
        <v>232</v>
      </c>
      <c r="H128" s="215">
        <v>42</v>
      </c>
      <c r="I128" s="216"/>
      <c r="J128" s="217">
        <f>ROUND(I128*H128,2)</f>
        <v>0</v>
      </c>
      <c r="K128" s="218"/>
      <c r="L128" s="40"/>
      <c r="M128" s="219" t="s">
        <v>1</v>
      </c>
      <c r="N128" s="220" t="s">
        <v>41</v>
      </c>
      <c r="O128" s="87"/>
      <c r="P128" s="221">
        <f>O128*H128</f>
        <v>0</v>
      </c>
      <c r="Q128" s="221">
        <v>0</v>
      </c>
      <c r="R128" s="221">
        <f>Q128*H128</f>
        <v>0</v>
      </c>
      <c r="S128" s="221">
        <v>0</v>
      </c>
      <c r="T128" s="222">
        <f>S128*H128</f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223" t="s">
        <v>196</v>
      </c>
      <c r="AT128" s="223" t="s">
        <v>192</v>
      </c>
      <c r="AU128" s="223" t="s">
        <v>76</v>
      </c>
      <c r="AY128" s="13" t="s">
        <v>197</v>
      </c>
      <c r="BE128" s="224">
        <f>IF(N128="základní",J128,0)</f>
        <v>0</v>
      </c>
      <c r="BF128" s="224">
        <f>IF(N128="snížená",J128,0)</f>
        <v>0</v>
      </c>
      <c r="BG128" s="224">
        <f>IF(N128="zákl. přenesená",J128,0)</f>
        <v>0</v>
      </c>
      <c r="BH128" s="224">
        <f>IF(N128="sníž. přenesená",J128,0)</f>
        <v>0</v>
      </c>
      <c r="BI128" s="224">
        <f>IF(N128="nulová",J128,0)</f>
        <v>0</v>
      </c>
      <c r="BJ128" s="13" t="s">
        <v>83</v>
      </c>
      <c r="BK128" s="224">
        <f>ROUND(I128*H128,2)</f>
        <v>0</v>
      </c>
      <c r="BL128" s="13" t="s">
        <v>196</v>
      </c>
      <c r="BM128" s="223" t="s">
        <v>1160</v>
      </c>
    </row>
    <row r="129" s="2" customFormat="1">
      <c r="A129" s="34"/>
      <c r="B129" s="35"/>
      <c r="C129" s="36"/>
      <c r="D129" s="225" t="s">
        <v>199</v>
      </c>
      <c r="E129" s="36"/>
      <c r="F129" s="226" t="s">
        <v>1136</v>
      </c>
      <c r="G129" s="36"/>
      <c r="H129" s="36"/>
      <c r="I129" s="150"/>
      <c r="J129" s="36"/>
      <c r="K129" s="36"/>
      <c r="L129" s="40"/>
      <c r="M129" s="227"/>
      <c r="N129" s="228"/>
      <c r="O129" s="87"/>
      <c r="P129" s="87"/>
      <c r="Q129" s="87"/>
      <c r="R129" s="87"/>
      <c r="S129" s="87"/>
      <c r="T129" s="88"/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T129" s="13" t="s">
        <v>199</v>
      </c>
      <c r="AU129" s="13" t="s">
        <v>76</v>
      </c>
    </row>
    <row r="130" s="2" customFormat="1">
      <c r="A130" s="34"/>
      <c r="B130" s="35"/>
      <c r="C130" s="36"/>
      <c r="D130" s="225" t="s">
        <v>340</v>
      </c>
      <c r="E130" s="36"/>
      <c r="F130" s="229" t="s">
        <v>775</v>
      </c>
      <c r="G130" s="36"/>
      <c r="H130" s="36"/>
      <c r="I130" s="150"/>
      <c r="J130" s="36"/>
      <c r="K130" s="36"/>
      <c r="L130" s="40"/>
      <c r="M130" s="227"/>
      <c r="N130" s="228"/>
      <c r="O130" s="87"/>
      <c r="P130" s="87"/>
      <c r="Q130" s="87"/>
      <c r="R130" s="87"/>
      <c r="S130" s="87"/>
      <c r="T130" s="88"/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T130" s="13" t="s">
        <v>340</v>
      </c>
      <c r="AU130" s="13" t="s">
        <v>76</v>
      </c>
    </row>
    <row r="131" s="10" customFormat="1">
      <c r="A131" s="10"/>
      <c r="B131" s="230"/>
      <c r="C131" s="231"/>
      <c r="D131" s="225" t="s">
        <v>203</v>
      </c>
      <c r="E131" s="232" t="s">
        <v>1</v>
      </c>
      <c r="F131" s="233" t="s">
        <v>1137</v>
      </c>
      <c r="G131" s="231"/>
      <c r="H131" s="234">
        <v>42</v>
      </c>
      <c r="I131" s="235"/>
      <c r="J131" s="231"/>
      <c r="K131" s="231"/>
      <c r="L131" s="236"/>
      <c r="M131" s="237"/>
      <c r="N131" s="238"/>
      <c r="O131" s="238"/>
      <c r="P131" s="238"/>
      <c r="Q131" s="238"/>
      <c r="R131" s="238"/>
      <c r="S131" s="238"/>
      <c r="T131" s="239"/>
      <c r="U131" s="10"/>
      <c r="V131" s="10"/>
      <c r="W131" s="10"/>
      <c r="X131" s="10"/>
      <c r="Y131" s="10"/>
      <c r="Z131" s="10"/>
      <c r="AA131" s="10"/>
      <c r="AB131" s="10"/>
      <c r="AC131" s="10"/>
      <c r="AD131" s="10"/>
      <c r="AE131" s="10"/>
      <c r="AT131" s="240" t="s">
        <v>203</v>
      </c>
      <c r="AU131" s="240" t="s">
        <v>76</v>
      </c>
      <c r="AV131" s="10" t="s">
        <v>85</v>
      </c>
      <c r="AW131" s="10" t="s">
        <v>32</v>
      </c>
      <c r="AX131" s="10" t="s">
        <v>83</v>
      </c>
      <c r="AY131" s="240" t="s">
        <v>197</v>
      </c>
    </row>
    <row r="132" s="2" customFormat="1" ht="16.5" customHeight="1">
      <c r="A132" s="34"/>
      <c r="B132" s="35"/>
      <c r="C132" s="211" t="s">
        <v>196</v>
      </c>
      <c r="D132" s="211" t="s">
        <v>192</v>
      </c>
      <c r="E132" s="212" t="s">
        <v>1138</v>
      </c>
      <c r="F132" s="213" t="s">
        <v>1139</v>
      </c>
      <c r="G132" s="214" t="s">
        <v>209</v>
      </c>
      <c r="H132" s="215">
        <v>168</v>
      </c>
      <c r="I132" s="216"/>
      <c r="J132" s="217">
        <f>ROUND(I132*H132,2)</f>
        <v>0</v>
      </c>
      <c r="K132" s="218"/>
      <c r="L132" s="40"/>
      <c r="M132" s="219" t="s">
        <v>1</v>
      </c>
      <c r="N132" s="220" t="s">
        <v>41</v>
      </c>
      <c r="O132" s="87"/>
      <c r="P132" s="221">
        <f>O132*H132</f>
        <v>0</v>
      </c>
      <c r="Q132" s="221">
        <v>0</v>
      </c>
      <c r="R132" s="221">
        <f>Q132*H132</f>
        <v>0</v>
      </c>
      <c r="S132" s="221">
        <v>0</v>
      </c>
      <c r="T132" s="222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223" t="s">
        <v>196</v>
      </c>
      <c r="AT132" s="223" t="s">
        <v>192</v>
      </c>
      <c r="AU132" s="223" t="s">
        <v>76</v>
      </c>
      <c r="AY132" s="13" t="s">
        <v>197</v>
      </c>
      <c r="BE132" s="224">
        <f>IF(N132="základní",J132,0)</f>
        <v>0</v>
      </c>
      <c r="BF132" s="224">
        <f>IF(N132="snížená",J132,0)</f>
        <v>0</v>
      </c>
      <c r="BG132" s="224">
        <f>IF(N132="zákl. přenesená",J132,0)</f>
        <v>0</v>
      </c>
      <c r="BH132" s="224">
        <f>IF(N132="sníž. přenesená",J132,0)</f>
        <v>0</v>
      </c>
      <c r="BI132" s="224">
        <f>IF(N132="nulová",J132,0)</f>
        <v>0</v>
      </c>
      <c r="BJ132" s="13" t="s">
        <v>83</v>
      </c>
      <c r="BK132" s="224">
        <f>ROUND(I132*H132,2)</f>
        <v>0</v>
      </c>
      <c r="BL132" s="13" t="s">
        <v>196</v>
      </c>
      <c r="BM132" s="223" t="s">
        <v>1161</v>
      </c>
    </row>
    <row r="133" s="2" customFormat="1">
      <c r="A133" s="34"/>
      <c r="B133" s="35"/>
      <c r="C133" s="36"/>
      <c r="D133" s="225" t="s">
        <v>199</v>
      </c>
      <c r="E133" s="36"/>
      <c r="F133" s="226" t="s">
        <v>1141</v>
      </c>
      <c r="G133" s="36"/>
      <c r="H133" s="36"/>
      <c r="I133" s="150"/>
      <c r="J133" s="36"/>
      <c r="K133" s="36"/>
      <c r="L133" s="40"/>
      <c r="M133" s="227"/>
      <c r="N133" s="228"/>
      <c r="O133" s="87"/>
      <c r="P133" s="87"/>
      <c r="Q133" s="87"/>
      <c r="R133" s="87"/>
      <c r="S133" s="87"/>
      <c r="T133" s="88"/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T133" s="13" t="s">
        <v>199</v>
      </c>
      <c r="AU133" s="13" t="s">
        <v>76</v>
      </c>
    </row>
    <row r="134" s="2" customFormat="1">
      <c r="A134" s="34"/>
      <c r="B134" s="35"/>
      <c r="C134" s="36"/>
      <c r="D134" s="225" t="s">
        <v>340</v>
      </c>
      <c r="E134" s="36"/>
      <c r="F134" s="229" t="s">
        <v>341</v>
      </c>
      <c r="G134" s="36"/>
      <c r="H134" s="36"/>
      <c r="I134" s="150"/>
      <c r="J134" s="36"/>
      <c r="K134" s="36"/>
      <c r="L134" s="40"/>
      <c r="M134" s="227"/>
      <c r="N134" s="228"/>
      <c r="O134" s="87"/>
      <c r="P134" s="87"/>
      <c r="Q134" s="87"/>
      <c r="R134" s="87"/>
      <c r="S134" s="87"/>
      <c r="T134" s="88"/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T134" s="13" t="s">
        <v>340</v>
      </c>
      <c r="AU134" s="13" t="s">
        <v>76</v>
      </c>
    </row>
    <row r="135" s="10" customFormat="1">
      <c r="A135" s="10"/>
      <c r="B135" s="230"/>
      <c r="C135" s="231"/>
      <c r="D135" s="225" t="s">
        <v>203</v>
      </c>
      <c r="E135" s="232" t="s">
        <v>1</v>
      </c>
      <c r="F135" s="233" t="s">
        <v>1142</v>
      </c>
      <c r="G135" s="231"/>
      <c r="H135" s="234">
        <v>168</v>
      </c>
      <c r="I135" s="235"/>
      <c r="J135" s="231"/>
      <c r="K135" s="231"/>
      <c r="L135" s="236"/>
      <c r="M135" s="237"/>
      <c r="N135" s="238"/>
      <c r="O135" s="238"/>
      <c r="P135" s="238"/>
      <c r="Q135" s="238"/>
      <c r="R135" s="238"/>
      <c r="S135" s="238"/>
      <c r="T135" s="239"/>
      <c r="U135" s="10"/>
      <c r="V135" s="10"/>
      <c r="W135" s="10"/>
      <c r="X135" s="10"/>
      <c r="Y135" s="10"/>
      <c r="Z135" s="10"/>
      <c r="AA135" s="10"/>
      <c r="AB135" s="10"/>
      <c r="AC135" s="10"/>
      <c r="AD135" s="10"/>
      <c r="AE135" s="10"/>
      <c r="AT135" s="240" t="s">
        <v>203</v>
      </c>
      <c r="AU135" s="240" t="s">
        <v>76</v>
      </c>
      <c r="AV135" s="10" t="s">
        <v>85</v>
      </c>
      <c r="AW135" s="10" t="s">
        <v>32</v>
      </c>
      <c r="AX135" s="10" t="s">
        <v>83</v>
      </c>
      <c r="AY135" s="240" t="s">
        <v>197</v>
      </c>
    </row>
    <row r="136" s="2" customFormat="1" ht="16.5" customHeight="1">
      <c r="A136" s="34"/>
      <c r="B136" s="35"/>
      <c r="C136" s="211" t="s">
        <v>224</v>
      </c>
      <c r="D136" s="211" t="s">
        <v>192</v>
      </c>
      <c r="E136" s="212" t="s">
        <v>920</v>
      </c>
      <c r="F136" s="213" t="s">
        <v>921</v>
      </c>
      <c r="G136" s="214" t="s">
        <v>429</v>
      </c>
      <c r="H136" s="215">
        <v>0.050000000000000003</v>
      </c>
      <c r="I136" s="216"/>
      <c r="J136" s="217">
        <f>ROUND(I136*H136,2)</f>
        <v>0</v>
      </c>
      <c r="K136" s="218"/>
      <c r="L136" s="40"/>
      <c r="M136" s="219" t="s">
        <v>1</v>
      </c>
      <c r="N136" s="220" t="s">
        <v>41</v>
      </c>
      <c r="O136" s="87"/>
      <c r="P136" s="221">
        <f>O136*H136</f>
        <v>0</v>
      </c>
      <c r="Q136" s="221">
        <v>0</v>
      </c>
      <c r="R136" s="221">
        <f>Q136*H136</f>
        <v>0</v>
      </c>
      <c r="S136" s="221">
        <v>0</v>
      </c>
      <c r="T136" s="222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223" t="s">
        <v>196</v>
      </c>
      <c r="AT136" s="223" t="s">
        <v>192</v>
      </c>
      <c r="AU136" s="223" t="s">
        <v>76</v>
      </c>
      <c r="AY136" s="13" t="s">
        <v>197</v>
      </c>
      <c r="BE136" s="224">
        <f>IF(N136="základní",J136,0)</f>
        <v>0</v>
      </c>
      <c r="BF136" s="224">
        <f>IF(N136="snížená",J136,0)</f>
        <v>0</v>
      </c>
      <c r="BG136" s="224">
        <f>IF(N136="zákl. přenesená",J136,0)</f>
        <v>0</v>
      </c>
      <c r="BH136" s="224">
        <f>IF(N136="sníž. přenesená",J136,0)</f>
        <v>0</v>
      </c>
      <c r="BI136" s="224">
        <f>IF(N136="nulová",J136,0)</f>
        <v>0</v>
      </c>
      <c r="BJ136" s="13" t="s">
        <v>83</v>
      </c>
      <c r="BK136" s="224">
        <f>ROUND(I136*H136,2)</f>
        <v>0</v>
      </c>
      <c r="BL136" s="13" t="s">
        <v>196</v>
      </c>
      <c r="BM136" s="223" t="s">
        <v>1162</v>
      </c>
    </row>
    <row r="137" s="2" customFormat="1">
      <c r="A137" s="34"/>
      <c r="B137" s="35"/>
      <c r="C137" s="36"/>
      <c r="D137" s="225" t="s">
        <v>199</v>
      </c>
      <c r="E137" s="36"/>
      <c r="F137" s="226" t="s">
        <v>923</v>
      </c>
      <c r="G137" s="36"/>
      <c r="H137" s="36"/>
      <c r="I137" s="150"/>
      <c r="J137" s="36"/>
      <c r="K137" s="36"/>
      <c r="L137" s="40"/>
      <c r="M137" s="227"/>
      <c r="N137" s="228"/>
      <c r="O137" s="87"/>
      <c r="P137" s="87"/>
      <c r="Q137" s="87"/>
      <c r="R137" s="87"/>
      <c r="S137" s="87"/>
      <c r="T137" s="88"/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T137" s="13" t="s">
        <v>199</v>
      </c>
      <c r="AU137" s="13" t="s">
        <v>76</v>
      </c>
    </row>
    <row r="138" s="2" customFormat="1">
      <c r="A138" s="34"/>
      <c r="B138" s="35"/>
      <c r="C138" s="36"/>
      <c r="D138" s="225" t="s">
        <v>340</v>
      </c>
      <c r="E138" s="36"/>
      <c r="F138" s="229" t="s">
        <v>432</v>
      </c>
      <c r="G138" s="36"/>
      <c r="H138" s="36"/>
      <c r="I138" s="150"/>
      <c r="J138" s="36"/>
      <c r="K138" s="36"/>
      <c r="L138" s="40"/>
      <c r="M138" s="227"/>
      <c r="N138" s="228"/>
      <c r="O138" s="87"/>
      <c r="P138" s="87"/>
      <c r="Q138" s="87"/>
      <c r="R138" s="87"/>
      <c r="S138" s="87"/>
      <c r="T138" s="88"/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T138" s="13" t="s">
        <v>340</v>
      </c>
      <c r="AU138" s="13" t="s">
        <v>76</v>
      </c>
    </row>
    <row r="139" s="2" customFormat="1" ht="16.5" customHeight="1">
      <c r="A139" s="34"/>
      <c r="B139" s="35"/>
      <c r="C139" s="211" t="s">
        <v>229</v>
      </c>
      <c r="D139" s="211" t="s">
        <v>192</v>
      </c>
      <c r="E139" s="212" t="s">
        <v>447</v>
      </c>
      <c r="F139" s="213" t="s">
        <v>448</v>
      </c>
      <c r="G139" s="214" t="s">
        <v>443</v>
      </c>
      <c r="H139" s="215">
        <v>15</v>
      </c>
      <c r="I139" s="216"/>
      <c r="J139" s="217">
        <f>ROUND(I139*H139,2)</f>
        <v>0</v>
      </c>
      <c r="K139" s="218"/>
      <c r="L139" s="40"/>
      <c r="M139" s="219" t="s">
        <v>1</v>
      </c>
      <c r="N139" s="220" t="s">
        <v>41</v>
      </c>
      <c r="O139" s="87"/>
      <c r="P139" s="221">
        <f>O139*H139</f>
        <v>0</v>
      </c>
      <c r="Q139" s="221">
        <v>0</v>
      </c>
      <c r="R139" s="221">
        <f>Q139*H139</f>
        <v>0</v>
      </c>
      <c r="S139" s="221">
        <v>0</v>
      </c>
      <c r="T139" s="222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223" t="s">
        <v>196</v>
      </c>
      <c r="AT139" s="223" t="s">
        <v>192</v>
      </c>
      <c r="AU139" s="223" t="s">
        <v>76</v>
      </c>
      <c r="AY139" s="13" t="s">
        <v>197</v>
      </c>
      <c r="BE139" s="224">
        <f>IF(N139="základní",J139,0)</f>
        <v>0</v>
      </c>
      <c r="BF139" s="224">
        <f>IF(N139="snížená",J139,0)</f>
        <v>0</v>
      </c>
      <c r="BG139" s="224">
        <f>IF(N139="zákl. přenesená",J139,0)</f>
        <v>0</v>
      </c>
      <c r="BH139" s="224">
        <f>IF(N139="sníž. přenesená",J139,0)</f>
        <v>0</v>
      </c>
      <c r="BI139" s="224">
        <f>IF(N139="nulová",J139,0)</f>
        <v>0</v>
      </c>
      <c r="BJ139" s="13" t="s">
        <v>83</v>
      </c>
      <c r="BK139" s="224">
        <f>ROUND(I139*H139,2)</f>
        <v>0</v>
      </c>
      <c r="BL139" s="13" t="s">
        <v>196</v>
      </c>
      <c r="BM139" s="223" t="s">
        <v>1163</v>
      </c>
    </row>
    <row r="140" s="2" customFormat="1">
      <c r="A140" s="34"/>
      <c r="B140" s="35"/>
      <c r="C140" s="36"/>
      <c r="D140" s="225" t="s">
        <v>199</v>
      </c>
      <c r="E140" s="36"/>
      <c r="F140" s="226" t="s">
        <v>450</v>
      </c>
      <c r="G140" s="36"/>
      <c r="H140" s="36"/>
      <c r="I140" s="150"/>
      <c r="J140" s="36"/>
      <c r="K140" s="36"/>
      <c r="L140" s="40"/>
      <c r="M140" s="227"/>
      <c r="N140" s="228"/>
      <c r="O140" s="87"/>
      <c r="P140" s="87"/>
      <c r="Q140" s="87"/>
      <c r="R140" s="87"/>
      <c r="S140" s="87"/>
      <c r="T140" s="88"/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T140" s="13" t="s">
        <v>199</v>
      </c>
      <c r="AU140" s="13" t="s">
        <v>76</v>
      </c>
    </row>
    <row r="141" s="2" customFormat="1">
      <c r="A141" s="34"/>
      <c r="B141" s="35"/>
      <c r="C141" s="36"/>
      <c r="D141" s="225" t="s">
        <v>340</v>
      </c>
      <c r="E141" s="36"/>
      <c r="F141" s="229" t="s">
        <v>451</v>
      </c>
      <c r="G141" s="36"/>
      <c r="H141" s="36"/>
      <c r="I141" s="150"/>
      <c r="J141" s="36"/>
      <c r="K141" s="36"/>
      <c r="L141" s="40"/>
      <c r="M141" s="227"/>
      <c r="N141" s="228"/>
      <c r="O141" s="87"/>
      <c r="P141" s="87"/>
      <c r="Q141" s="87"/>
      <c r="R141" s="87"/>
      <c r="S141" s="87"/>
      <c r="T141" s="88"/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T141" s="13" t="s">
        <v>340</v>
      </c>
      <c r="AU141" s="13" t="s">
        <v>76</v>
      </c>
    </row>
    <row r="142" s="10" customFormat="1">
      <c r="A142" s="10"/>
      <c r="B142" s="230"/>
      <c r="C142" s="231"/>
      <c r="D142" s="225" t="s">
        <v>203</v>
      </c>
      <c r="E142" s="232" t="s">
        <v>1</v>
      </c>
      <c r="F142" s="233" t="s">
        <v>1145</v>
      </c>
      <c r="G142" s="231"/>
      <c r="H142" s="234">
        <v>15</v>
      </c>
      <c r="I142" s="235"/>
      <c r="J142" s="231"/>
      <c r="K142" s="231"/>
      <c r="L142" s="236"/>
      <c r="M142" s="237"/>
      <c r="N142" s="238"/>
      <c r="O142" s="238"/>
      <c r="P142" s="238"/>
      <c r="Q142" s="238"/>
      <c r="R142" s="238"/>
      <c r="S142" s="238"/>
      <c r="T142" s="239"/>
      <c r="U142" s="10"/>
      <c r="V142" s="10"/>
      <c r="W142" s="10"/>
      <c r="X142" s="10"/>
      <c r="Y142" s="10"/>
      <c r="Z142" s="10"/>
      <c r="AA142" s="10"/>
      <c r="AB142" s="10"/>
      <c r="AC142" s="10"/>
      <c r="AD142" s="10"/>
      <c r="AE142" s="10"/>
      <c r="AT142" s="240" t="s">
        <v>203</v>
      </c>
      <c r="AU142" s="240" t="s">
        <v>76</v>
      </c>
      <c r="AV142" s="10" t="s">
        <v>85</v>
      </c>
      <c r="AW142" s="10" t="s">
        <v>32</v>
      </c>
      <c r="AX142" s="10" t="s">
        <v>83</v>
      </c>
      <c r="AY142" s="240" t="s">
        <v>197</v>
      </c>
    </row>
    <row r="143" s="2" customFormat="1" ht="16.5" customHeight="1">
      <c r="A143" s="34"/>
      <c r="B143" s="35"/>
      <c r="C143" s="252" t="s">
        <v>236</v>
      </c>
      <c r="D143" s="252" t="s">
        <v>237</v>
      </c>
      <c r="E143" s="253" t="s">
        <v>454</v>
      </c>
      <c r="F143" s="254" t="s">
        <v>455</v>
      </c>
      <c r="G143" s="255" t="s">
        <v>307</v>
      </c>
      <c r="H143" s="256">
        <v>20.640000000000001</v>
      </c>
      <c r="I143" s="257"/>
      <c r="J143" s="258">
        <f>ROUND(I143*H143,2)</f>
        <v>0</v>
      </c>
      <c r="K143" s="259"/>
      <c r="L143" s="260"/>
      <c r="M143" s="261" t="s">
        <v>1</v>
      </c>
      <c r="N143" s="262" t="s">
        <v>41</v>
      </c>
      <c r="O143" s="87"/>
      <c r="P143" s="221">
        <f>O143*H143</f>
        <v>0</v>
      </c>
      <c r="Q143" s="221">
        <v>1</v>
      </c>
      <c r="R143" s="221">
        <f>Q143*H143</f>
        <v>20.640000000000001</v>
      </c>
      <c r="S143" s="221">
        <v>0</v>
      </c>
      <c r="T143" s="222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223" t="s">
        <v>243</v>
      </c>
      <c r="AT143" s="223" t="s">
        <v>237</v>
      </c>
      <c r="AU143" s="223" t="s">
        <v>76</v>
      </c>
      <c r="AY143" s="13" t="s">
        <v>197</v>
      </c>
      <c r="BE143" s="224">
        <f>IF(N143="základní",J143,0)</f>
        <v>0</v>
      </c>
      <c r="BF143" s="224">
        <f>IF(N143="snížená",J143,0)</f>
        <v>0</v>
      </c>
      <c r="BG143" s="224">
        <f>IF(N143="zákl. přenesená",J143,0)</f>
        <v>0</v>
      </c>
      <c r="BH143" s="224">
        <f>IF(N143="sníž. přenesená",J143,0)</f>
        <v>0</v>
      </c>
      <c r="BI143" s="224">
        <f>IF(N143="nulová",J143,0)</f>
        <v>0</v>
      </c>
      <c r="BJ143" s="13" t="s">
        <v>83</v>
      </c>
      <c r="BK143" s="224">
        <f>ROUND(I143*H143,2)</f>
        <v>0</v>
      </c>
      <c r="BL143" s="13" t="s">
        <v>196</v>
      </c>
      <c r="BM143" s="223" t="s">
        <v>1164</v>
      </c>
    </row>
    <row r="144" s="2" customFormat="1">
      <c r="A144" s="34"/>
      <c r="B144" s="35"/>
      <c r="C144" s="36"/>
      <c r="D144" s="225" t="s">
        <v>199</v>
      </c>
      <c r="E144" s="36"/>
      <c r="F144" s="226" t="s">
        <v>455</v>
      </c>
      <c r="G144" s="36"/>
      <c r="H144" s="36"/>
      <c r="I144" s="150"/>
      <c r="J144" s="36"/>
      <c r="K144" s="36"/>
      <c r="L144" s="40"/>
      <c r="M144" s="227"/>
      <c r="N144" s="228"/>
      <c r="O144" s="87"/>
      <c r="P144" s="87"/>
      <c r="Q144" s="87"/>
      <c r="R144" s="87"/>
      <c r="S144" s="87"/>
      <c r="T144" s="88"/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T144" s="13" t="s">
        <v>199</v>
      </c>
      <c r="AU144" s="13" t="s">
        <v>76</v>
      </c>
    </row>
    <row r="145" s="10" customFormat="1">
      <c r="A145" s="10"/>
      <c r="B145" s="230"/>
      <c r="C145" s="231"/>
      <c r="D145" s="225" t="s">
        <v>203</v>
      </c>
      <c r="E145" s="232" t="s">
        <v>1</v>
      </c>
      <c r="F145" s="233" t="s">
        <v>1147</v>
      </c>
      <c r="G145" s="231"/>
      <c r="H145" s="234">
        <v>20.640000000000001</v>
      </c>
      <c r="I145" s="235"/>
      <c r="J145" s="231"/>
      <c r="K145" s="231"/>
      <c r="L145" s="236"/>
      <c r="M145" s="237"/>
      <c r="N145" s="238"/>
      <c r="O145" s="238"/>
      <c r="P145" s="238"/>
      <c r="Q145" s="238"/>
      <c r="R145" s="238"/>
      <c r="S145" s="238"/>
      <c r="T145" s="239"/>
      <c r="U145" s="10"/>
      <c r="V145" s="10"/>
      <c r="W145" s="10"/>
      <c r="X145" s="10"/>
      <c r="Y145" s="10"/>
      <c r="Z145" s="10"/>
      <c r="AA145" s="10"/>
      <c r="AB145" s="10"/>
      <c r="AC145" s="10"/>
      <c r="AD145" s="10"/>
      <c r="AE145" s="10"/>
      <c r="AT145" s="240" t="s">
        <v>203</v>
      </c>
      <c r="AU145" s="240" t="s">
        <v>76</v>
      </c>
      <c r="AV145" s="10" t="s">
        <v>85</v>
      </c>
      <c r="AW145" s="10" t="s">
        <v>32</v>
      </c>
      <c r="AX145" s="10" t="s">
        <v>83</v>
      </c>
      <c r="AY145" s="240" t="s">
        <v>197</v>
      </c>
    </row>
    <row r="146" s="2" customFormat="1" ht="16.5" customHeight="1">
      <c r="A146" s="34"/>
      <c r="B146" s="35"/>
      <c r="C146" s="211" t="s">
        <v>243</v>
      </c>
      <c r="D146" s="211" t="s">
        <v>192</v>
      </c>
      <c r="E146" s="212" t="s">
        <v>1148</v>
      </c>
      <c r="F146" s="213" t="s">
        <v>1149</v>
      </c>
      <c r="G146" s="214" t="s">
        <v>429</v>
      </c>
      <c r="H146" s="215">
        <v>0.012</v>
      </c>
      <c r="I146" s="216"/>
      <c r="J146" s="217">
        <f>ROUND(I146*H146,2)</f>
        <v>0</v>
      </c>
      <c r="K146" s="218"/>
      <c r="L146" s="40"/>
      <c r="M146" s="219" t="s">
        <v>1</v>
      </c>
      <c r="N146" s="220" t="s">
        <v>41</v>
      </c>
      <c r="O146" s="87"/>
      <c r="P146" s="221">
        <f>O146*H146</f>
        <v>0</v>
      </c>
      <c r="Q146" s="221">
        <v>0</v>
      </c>
      <c r="R146" s="221">
        <f>Q146*H146</f>
        <v>0</v>
      </c>
      <c r="S146" s="221">
        <v>0</v>
      </c>
      <c r="T146" s="222">
        <f>S146*H146</f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223" t="s">
        <v>196</v>
      </c>
      <c r="AT146" s="223" t="s">
        <v>192</v>
      </c>
      <c r="AU146" s="223" t="s">
        <v>76</v>
      </c>
      <c r="AY146" s="13" t="s">
        <v>197</v>
      </c>
      <c r="BE146" s="224">
        <f>IF(N146="základní",J146,0)</f>
        <v>0</v>
      </c>
      <c r="BF146" s="224">
        <f>IF(N146="snížená",J146,0)</f>
        <v>0</v>
      </c>
      <c r="BG146" s="224">
        <f>IF(N146="zákl. přenesená",J146,0)</f>
        <v>0</v>
      </c>
      <c r="BH146" s="224">
        <f>IF(N146="sníž. přenesená",J146,0)</f>
        <v>0</v>
      </c>
      <c r="BI146" s="224">
        <f>IF(N146="nulová",J146,0)</f>
        <v>0</v>
      </c>
      <c r="BJ146" s="13" t="s">
        <v>83</v>
      </c>
      <c r="BK146" s="224">
        <f>ROUND(I146*H146,2)</f>
        <v>0</v>
      </c>
      <c r="BL146" s="13" t="s">
        <v>196</v>
      </c>
      <c r="BM146" s="223" t="s">
        <v>1165</v>
      </c>
    </row>
    <row r="147" s="2" customFormat="1">
      <c r="A147" s="34"/>
      <c r="B147" s="35"/>
      <c r="C147" s="36"/>
      <c r="D147" s="225" t="s">
        <v>199</v>
      </c>
      <c r="E147" s="36"/>
      <c r="F147" s="226" t="s">
        <v>1151</v>
      </c>
      <c r="G147" s="36"/>
      <c r="H147" s="36"/>
      <c r="I147" s="150"/>
      <c r="J147" s="36"/>
      <c r="K147" s="36"/>
      <c r="L147" s="40"/>
      <c r="M147" s="227"/>
      <c r="N147" s="228"/>
      <c r="O147" s="87"/>
      <c r="P147" s="87"/>
      <c r="Q147" s="87"/>
      <c r="R147" s="87"/>
      <c r="S147" s="87"/>
      <c r="T147" s="88"/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T147" s="13" t="s">
        <v>199</v>
      </c>
      <c r="AU147" s="13" t="s">
        <v>76</v>
      </c>
    </row>
    <row r="148" s="2" customFormat="1">
      <c r="A148" s="34"/>
      <c r="B148" s="35"/>
      <c r="C148" s="36"/>
      <c r="D148" s="225" t="s">
        <v>340</v>
      </c>
      <c r="E148" s="36"/>
      <c r="F148" s="229" t="s">
        <v>1152</v>
      </c>
      <c r="G148" s="36"/>
      <c r="H148" s="36"/>
      <c r="I148" s="150"/>
      <c r="J148" s="36"/>
      <c r="K148" s="36"/>
      <c r="L148" s="40"/>
      <c r="M148" s="227"/>
      <c r="N148" s="228"/>
      <c r="O148" s="87"/>
      <c r="P148" s="87"/>
      <c r="Q148" s="87"/>
      <c r="R148" s="87"/>
      <c r="S148" s="87"/>
      <c r="T148" s="88"/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T148" s="13" t="s">
        <v>340</v>
      </c>
      <c r="AU148" s="13" t="s">
        <v>76</v>
      </c>
    </row>
    <row r="149" s="2" customFormat="1" ht="16.5" customHeight="1">
      <c r="A149" s="34"/>
      <c r="B149" s="35"/>
      <c r="C149" s="211" t="s">
        <v>247</v>
      </c>
      <c r="D149" s="211" t="s">
        <v>192</v>
      </c>
      <c r="E149" s="212" t="s">
        <v>1153</v>
      </c>
      <c r="F149" s="213" t="s">
        <v>1154</v>
      </c>
      <c r="G149" s="214" t="s">
        <v>195</v>
      </c>
      <c r="H149" s="215">
        <v>12</v>
      </c>
      <c r="I149" s="216"/>
      <c r="J149" s="217">
        <f>ROUND(I149*H149,2)</f>
        <v>0</v>
      </c>
      <c r="K149" s="218"/>
      <c r="L149" s="40"/>
      <c r="M149" s="219" t="s">
        <v>1</v>
      </c>
      <c r="N149" s="220" t="s">
        <v>41</v>
      </c>
      <c r="O149" s="87"/>
      <c r="P149" s="221">
        <f>O149*H149</f>
        <v>0</v>
      </c>
      <c r="Q149" s="221">
        <v>0</v>
      </c>
      <c r="R149" s="221">
        <f>Q149*H149</f>
        <v>0</v>
      </c>
      <c r="S149" s="221">
        <v>0</v>
      </c>
      <c r="T149" s="222">
        <f>S149*H149</f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223" t="s">
        <v>196</v>
      </c>
      <c r="AT149" s="223" t="s">
        <v>192</v>
      </c>
      <c r="AU149" s="223" t="s">
        <v>76</v>
      </c>
      <c r="AY149" s="13" t="s">
        <v>197</v>
      </c>
      <c r="BE149" s="224">
        <f>IF(N149="základní",J149,0)</f>
        <v>0</v>
      </c>
      <c r="BF149" s="224">
        <f>IF(N149="snížená",J149,0)</f>
        <v>0</v>
      </c>
      <c r="BG149" s="224">
        <f>IF(N149="zákl. přenesená",J149,0)</f>
        <v>0</v>
      </c>
      <c r="BH149" s="224">
        <f>IF(N149="sníž. přenesená",J149,0)</f>
        <v>0</v>
      </c>
      <c r="BI149" s="224">
        <f>IF(N149="nulová",J149,0)</f>
        <v>0</v>
      </c>
      <c r="BJ149" s="13" t="s">
        <v>83</v>
      </c>
      <c r="BK149" s="224">
        <f>ROUND(I149*H149,2)</f>
        <v>0</v>
      </c>
      <c r="BL149" s="13" t="s">
        <v>196</v>
      </c>
      <c r="BM149" s="223" t="s">
        <v>1166</v>
      </c>
    </row>
    <row r="150" s="2" customFormat="1">
      <c r="A150" s="34"/>
      <c r="B150" s="35"/>
      <c r="C150" s="36"/>
      <c r="D150" s="225" t="s">
        <v>199</v>
      </c>
      <c r="E150" s="36"/>
      <c r="F150" s="226" t="s">
        <v>1156</v>
      </c>
      <c r="G150" s="36"/>
      <c r="H150" s="36"/>
      <c r="I150" s="150"/>
      <c r="J150" s="36"/>
      <c r="K150" s="36"/>
      <c r="L150" s="40"/>
      <c r="M150" s="227"/>
      <c r="N150" s="228"/>
      <c r="O150" s="87"/>
      <c r="P150" s="87"/>
      <c r="Q150" s="87"/>
      <c r="R150" s="87"/>
      <c r="S150" s="87"/>
      <c r="T150" s="88"/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T150" s="13" t="s">
        <v>199</v>
      </c>
      <c r="AU150" s="13" t="s">
        <v>76</v>
      </c>
    </row>
    <row r="151" s="2" customFormat="1">
      <c r="A151" s="34"/>
      <c r="B151" s="35"/>
      <c r="C151" s="36"/>
      <c r="D151" s="225" t="s">
        <v>340</v>
      </c>
      <c r="E151" s="36"/>
      <c r="F151" s="229" t="s">
        <v>476</v>
      </c>
      <c r="G151" s="36"/>
      <c r="H151" s="36"/>
      <c r="I151" s="150"/>
      <c r="J151" s="36"/>
      <c r="K151" s="36"/>
      <c r="L151" s="40"/>
      <c r="M151" s="227"/>
      <c r="N151" s="228"/>
      <c r="O151" s="87"/>
      <c r="P151" s="87"/>
      <c r="Q151" s="87"/>
      <c r="R151" s="87"/>
      <c r="S151" s="87"/>
      <c r="T151" s="88"/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T151" s="13" t="s">
        <v>340</v>
      </c>
      <c r="AU151" s="13" t="s">
        <v>76</v>
      </c>
    </row>
    <row r="152" s="2" customFormat="1" ht="16.5" customHeight="1">
      <c r="A152" s="34"/>
      <c r="B152" s="35"/>
      <c r="C152" s="211" t="s">
        <v>253</v>
      </c>
      <c r="D152" s="211" t="s">
        <v>192</v>
      </c>
      <c r="E152" s="212" t="s">
        <v>1167</v>
      </c>
      <c r="F152" s="213" t="s">
        <v>1168</v>
      </c>
      <c r="G152" s="214" t="s">
        <v>195</v>
      </c>
      <c r="H152" s="215">
        <v>3.25</v>
      </c>
      <c r="I152" s="216"/>
      <c r="J152" s="217">
        <f>ROUND(I152*H152,2)</f>
        <v>0</v>
      </c>
      <c r="K152" s="218"/>
      <c r="L152" s="40"/>
      <c r="M152" s="219" t="s">
        <v>1</v>
      </c>
      <c r="N152" s="220" t="s">
        <v>41</v>
      </c>
      <c r="O152" s="87"/>
      <c r="P152" s="221">
        <f>O152*H152</f>
        <v>0</v>
      </c>
      <c r="Q152" s="221">
        <v>0</v>
      </c>
      <c r="R152" s="221">
        <f>Q152*H152</f>
        <v>0</v>
      </c>
      <c r="S152" s="221">
        <v>0</v>
      </c>
      <c r="T152" s="222">
        <f>S152*H152</f>
        <v>0</v>
      </c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  <c r="AR152" s="223" t="s">
        <v>196</v>
      </c>
      <c r="AT152" s="223" t="s">
        <v>192</v>
      </c>
      <c r="AU152" s="223" t="s">
        <v>76</v>
      </c>
      <c r="AY152" s="13" t="s">
        <v>197</v>
      </c>
      <c r="BE152" s="224">
        <f>IF(N152="základní",J152,0)</f>
        <v>0</v>
      </c>
      <c r="BF152" s="224">
        <f>IF(N152="snížená",J152,0)</f>
        <v>0</v>
      </c>
      <c r="BG152" s="224">
        <f>IF(N152="zákl. přenesená",J152,0)</f>
        <v>0</v>
      </c>
      <c r="BH152" s="224">
        <f>IF(N152="sníž. přenesená",J152,0)</f>
        <v>0</v>
      </c>
      <c r="BI152" s="224">
        <f>IF(N152="nulová",J152,0)</f>
        <v>0</v>
      </c>
      <c r="BJ152" s="13" t="s">
        <v>83</v>
      </c>
      <c r="BK152" s="224">
        <f>ROUND(I152*H152,2)</f>
        <v>0</v>
      </c>
      <c r="BL152" s="13" t="s">
        <v>196</v>
      </c>
      <c r="BM152" s="223" t="s">
        <v>1169</v>
      </c>
    </row>
    <row r="153" s="2" customFormat="1">
      <c r="A153" s="34"/>
      <c r="B153" s="35"/>
      <c r="C153" s="36"/>
      <c r="D153" s="225" t="s">
        <v>199</v>
      </c>
      <c r="E153" s="36"/>
      <c r="F153" s="226" t="s">
        <v>1170</v>
      </c>
      <c r="G153" s="36"/>
      <c r="H153" s="36"/>
      <c r="I153" s="150"/>
      <c r="J153" s="36"/>
      <c r="K153" s="36"/>
      <c r="L153" s="40"/>
      <c r="M153" s="227"/>
      <c r="N153" s="228"/>
      <c r="O153" s="87"/>
      <c r="P153" s="87"/>
      <c r="Q153" s="87"/>
      <c r="R153" s="87"/>
      <c r="S153" s="87"/>
      <c r="T153" s="88"/>
      <c r="U153" s="34"/>
      <c r="V153" s="34"/>
      <c r="W153" s="34"/>
      <c r="X153" s="34"/>
      <c r="Y153" s="34"/>
      <c r="Z153" s="34"/>
      <c r="AA153" s="34"/>
      <c r="AB153" s="34"/>
      <c r="AC153" s="34"/>
      <c r="AD153" s="34"/>
      <c r="AE153" s="34"/>
      <c r="AT153" s="13" t="s">
        <v>199</v>
      </c>
      <c r="AU153" s="13" t="s">
        <v>76</v>
      </c>
    </row>
    <row r="154" s="2" customFormat="1">
      <c r="A154" s="34"/>
      <c r="B154" s="35"/>
      <c r="C154" s="36"/>
      <c r="D154" s="225" t="s">
        <v>340</v>
      </c>
      <c r="E154" s="36"/>
      <c r="F154" s="229" t="s">
        <v>1171</v>
      </c>
      <c r="G154" s="36"/>
      <c r="H154" s="36"/>
      <c r="I154" s="150"/>
      <c r="J154" s="36"/>
      <c r="K154" s="36"/>
      <c r="L154" s="40"/>
      <c r="M154" s="227"/>
      <c r="N154" s="228"/>
      <c r="O154" s="87"/>
      <c r="P154" s="87"/>
      <c r="Q154" s="87"/>
      <c r="R154" s="87"/>
      <c r="S154" s="87"/>
      <c r="T154" s="88"/>
      <c r="U154" s="34"/>
      <c r="V154" s="34"/>
      <c r="W154" s="34"/>
      <c r="X154" s="34"/>
      <c r="Y154" s="34"/>
      <c r="Z154" s="34"/>
      <c r="AA154" s="34"/>
      <c r="AB154" s="34"/>
      <c r="AC154" s="34"/>
      <c r="AD154" s="34"/>
      <c r="AE154" s="34"/>
      <c r="AT154" s="13" t="s">
        <v>340</v>
      </c>
      <c r="AU154" s="13" t="s">
        <v>76</v>
      </c>
    </row>
    <row r="155" s="10" customFormat="1">
      <c r="A155" s="10"/>
      <c r="B155" s="230"/>
      <c r="C155" s="231"/>
      <c r="D155" s="225" t="s">
        <v>203</v>
      </c>
      <c r="E155" s="232" t="s">
        <v>1</v>
      </c>
      <c r="F155" s="233" t="s">
        <v>1172</v>
      </c>
      <c r="G155" s="231"/>
      <c r="H155" s="234">
        <v>3.25</v>
      </c>
      <c r="I155" s="235"/>
      <c r="J155" s="231"/>
      <c r="K155" s="231"/>
      <c r="L155" s="236"/>
      <c r="M155" s="237"/>
      <c r="N155" s="238"/>
      <c r="O155" s="238"/>
      <c r="P155" s="238"/>
      <c r="Q155" s="238"/>
      <c r="R155" s="238"/>
      <c r="S155" s="238"/>
      <c r="T155" s="239"/>
      <c r="U155" s="10"/>
      <c r="V155" s="10"/>
      <c r="W155" s="10"/>
      <c r="X155" s="10"/>
      <c r="Y155" s="10"/>
      <c r="Z155" s="10"/>
      <c r="AA155" s="10"/>
      <c r="AB155" s="10"/>
      <c r="AC155" s="10"/>
      <c r="AD155" s="10"/>
      <c r="AE155" s="10"/>
      <c r="AT155" s="240" t="s">
        <v>203</v>
      </c>
      <c r="AU155" s="240" t="s">
        <v>76</v>
      </c>
      <c r="AV155" s="10" t="s">
        <v>85</v>
      </c>
      <c r="AW155" s="10" t="s">
        <v>32</v>
      </c>
      <c r="AX155" s="10" t="s">
        <v>83</v>
      </c>
      <c r="AY155" s="240" t="s">
        <v>197</v>
      </c>
    </row>
    <row r="156" s="2" customFormat="1" ht="16.5" customHeight="1">
      <c r="A156" s="34"/>
      <c r="B156" s="35"/>
      <c r="C156" s="211" t="s">
        <v>258</v>
      </c>
      <c r="D156" s="211" t="s">
        <v>192</v>
      </c>
      <c r="E156" s="212" t="s">
        <v>1173</v>
      </c>
      <c r="F156" s="213" t="s">
        <v>1174</v>
      </c>
      <c r="G156" s="214" t="s">
        <v>345</v>
      </c>
      <c r="H156" s="215">
        <v>24.5</v>
      </c>
      <c r="I156" s="216"/>
      <c r="J156" s="217">
        <f>ROUND(I156*H156,2)</f>
        <v>0</v>
      </c>
      <c r="K156" s="218"/>
      <c r="L156" s="40"/>
      <c r="M156" s="219" t="s">
        <v>1</v>
      </c>
      <c r="N156" s="220" t="s">
        <v>41</v>
      </c>
      <c r="O156" s="87"/>
      <c r="P156" s="221">
        <f>O156*H156</f>
        <v>0</v>
      </c>
      <c r="Q156" s="221">
        <v>0</v>
      </c>
      <c r="R156" s="221">
        <f>Q156*H156</f>
        <v>0</v>
      </c>
      <c r="S156" s="221">
        <v>0</v>
      </c>
      <c r="T156" s="222">
        <f>S156*H156</f>
        <v>0</v>
      </c>
      <c r="U156" s="34"/>
      <c r="V156" s="34"/>
      <c r="W156" s="34"/>
      <c r="X156" s="34"/>
      <c r="Y156" s="34"/>
      <c r="Z156" s="34"/>
      <c r="AA156" s="34"/>
      <c r="AB156" s="34"/>
      <c r="AC156" s="34"/>
      <c r="AD156" s="34"/>
      <c r="AE156" s="34"/>
      <c r="AR156" s="223" t="s">
        <v>196</v>
      </c>
      <c r="AT156" s="223" t="s">
        <v>192</v>
      </c>
      <c r="AU156" s="223" t="s">
        <v>76</v>
      </c>
      <c r="AY156" s="13" t="s">
        <v>197</v>
      </c>
      <c r="BE156" s="224">
        <f>IF(N156="základní",J156,0)</f>
        <v>0</v>
      </c>
      <c r="BF156" s="224">
        <f>IF(N156="snížená",J156,0)</f>
        <v>0</v>
      </c>
      <c r="BG156" s="224">
        <f>IF(N156="zákl. přenesená",J156,0)</f>
        <v>0</v>
      </c>
      <c r="BH156" s="224">
        <f>IF(N156="sníž. přenesená",J156,0)</f>
        <v>0</v>
      </c>
      <c r="BI156" s="224">
        <f>IF(N156="nulová",J156,0)</f>
        <v>0</v>
      </c>
      <c r="BJ156" s="13" t="s">
        <v>83</v>
      </c>
      <c r="BK156" s="224">
        <f>ROUND(I156*H156,2)</f>
        <v>0</v>
      </c>
      <c r="BL156" s="13" t="s">
        <v>196</v>
      </c>
      <c r="BM156" s="223" t="s">
        <v>1175</v>
      </c>
    </row>
    <row r="157" s="2" customFormat="1">
      <c r="A157" s="34"/>
      <c r="B157" s="35"/>
      <c r="C157" s="36"/>
      <c r="D157" s="225" t="s">
        <v>199</v>
      </c>
      <c r="E157" s="36"/>
      <c r="F157" s="226" t="s">
        <v>1176</v>
      </c>
      <c r="G157" s="36"/>
      <c r="H157" s="36"/>
      <c r="I157" s="150"/>
      <c r="J157" s="36"/>
      <c r="K157" s="36"/>
      <c r="L157" s="40"/>
      <c r="M157" s="227"/>
      <c r="N157" s="228"/>
      <c r="O157" s="87"/>
      <c r="P157" s="87"/>
      <c r="Q157" s="87"/>
      <c r="R157" s="87"/>
      <c r="S157" s="87"/>
      <c r="T157" s="88"/>
      <c r="U157" s="34"/>
      <c r="V157" s="34"/>
      <c r="W157" s="34"/>
      <c r="X157" s="34"/>
      <c r="Y157" s="34"/>
      <c r="Z157" s="34"/>
      <c r="AA157" s="34"/>
      <c r="AB157" s="34"/>
      <c r="AC157" s="34"/>
      <c r="AD157" s="34"/>
      <c r="AE157" s="34"/>
      <c r="AT157" s="13" t="s">
        <v>199</v>
      </c>
      <c r="AU157" s="13" t="s">
        <v>76</v>
      </c>
    </row>
    <row r="158" s="2" customFormat="1">
      <c r="A158" s="34"/>
      <c r="B158" s="35"/>
      <c r="C158" s="36"/>
      <c r="D158" s="225" t="s">
        <v>340</v>
      </c>
      <c r="E158" s="36"/>
      <c r="F158" s="229" t="s">
        <v>1177</v>
      </c>
      <c r="G158" s="36"/>
      <c r="H158" s="36"/>
      <c r="I158" s="150"/>
      <c r="J158" s="36"/>
      <c r="K158" s="36"/>
      <c r="L158" s="40"/>
      <c r="M158" s="227"/>
      <c r="N158" s="228"/>
      <c r="O158" s="87"/>
      <c r="P158" s="87"/>
      <c r="Q158" s="87"/>
      <c r="R158" s="87"/>
      <c r="S158" s="87"/>
      <c r="T158" s="88"/>
      <c r="U158" s="34"/>
      <c r="V158" s="34"/>
      <c r="W158" s="34"/>
      <c r="X158" s="34"/>
      <c r="Y158" s="34"/>
      <c r="Z158" s="34"/>
      <c r="AA158" s="34"/>
      <c r="AB158" s="34"/>
      <c r="AC158" s="34"/>
      <c r="AD158" s="34"/>
      <c r="AE158" s="34"/>
      <c r="AT158" s="13" t="s">
        <v>340</v>
      </c>
      <c r="AU158" s="13" t="s">
        <v>76</v>
      </c>
    </row>
    <row r="159" s="10" customFormat="1">
      <c r="A159" s="10"/>
      <c r="B159" s="230"/>
      <c r="C159" s="231"/>
      <c r="D159" s="225" t="s">
        <v>203</v>
      </c>
      <c r="E159" s="232" t="s">
        <v>1</v>
      </c>
      <c r="F159" s="233" t="s">
        <v>1178</v>
      </c>
      <c r="G159" s="231"/>
      <c r="H159" s="234">
        <v>11.5</v>
      </c>
      <c r="I159" s="235"/>
      <c r="J159" s="231"/>
      <c r="K159" s="231"/>
      <c r="L159" s="236"/>
      <c r="M159" s="237"/>
      <c r="N159" s="238"/>
      <c r="O159" s="238"/>
      <c r="P159" s="238"/>
      <c r="Q159" s="238"/>
      <c r="R159" s="238"/>
      <c r="S159" s="238"/>
      <c r="T159" s="239"/>
      <c r="U159" s="10"/>
      <c r="V159" s="10"/>
      <c r="W159" s="10"/>
      <c r="X159" s="10"/>
      <c r="Y159" s="10"/>
      <c r="Z159" s="10"/>
      <c r="AA159" s="10"/>
      <c r="AB159" s="10"/>
      <c r="AC159" s="10"/>
      <c r="AD159" s="10"/>
      <c r="AE159" s="10"/>
      <c r="AT159" s="240" t="s">
        <v>203</v>
      </c>
      <c r="AU159" s="240" t="s">
        <v>76</v>
      </c>
      <c r="AV159" s="10" t="s">
        <v>85</v>
      </c>
      <c r="AW159" s="10" t="s">
        <v>32</v>
      </c>
      <c r="AX159" s="10" t="s">
        <v>76</v>
      </c>
      <c r="AY159" s="240" t="s">
        <v>197</v>
      </c>
    </row>
    <row r="160" s="10" customFormat="1">
      <c r="A160" s="10"/>
      <c r="B160" s="230"/>
      <c r="C160" s="231"/>
      <c r="D160" s="225" t="s">
        <v>203</v>
      </c>
      <c r="E160" s="232" t="s">
        <v>1</v>
      </c>
      <c r="F160" s="233" t="s">
        <v>1179</v>
      </c>
      <c r="G160" s="231"/>
      <c r="H160" s="234">
        <v>13</v>
      </c>
      <c r="I160" s="235"/>
      <c r="J160" s="231"/>
      <c r="K160" s="231"/>
      <c r="L160" s="236"/>
      <c r="M160" s="237"/>
      <c r="N160" s="238"/>
      <c r="O160" s="238"/>
      <c r="P160" s="238"/>
      <c r="Q160" s="238"/>
      <c r="R160" s="238"/>
      <c r="S160" s="238"/>
      <c r="T160" s="239"/>
      <c r="U160" s="10"/>
      <c r="V160" s="10"/>
      <c r="W160" s="10"/>
      <c r="X160" s="10"/>
      <c r="Y160" s="10"/>
      <c r="Z160" s="10"/>
      <c r="AA160" s="10"/>
      <c r="AB160" s="10"/>
      <c r="AC160" s="10"/>
      <c r="AD160" s="10"/>
      <c r="AE160" s="10"/>
      <c r="AT160" s="240" t="s">
        <v>203</v>
      </c>
      <c r="AU160" s="240" t="s">
        <v>76</v>
      </c>
      <c r="AV160" s="10" t="s">
        <v>85</v>
      </c>
      <c r="AW160" s="10" t="s">
        <v>32</v>
      </c>
      <c r="AX160" s="10" t="s">
        <v>76</v>
      </c>
      <c r="AY160" s="240" t="s">
        <v>197</v>
      </c>
    </row>
    <row r="161" s="11" customFormat="1">
      <c r="A161" s="11"/>
      <c r="B161" s="241"/>
      <c r="C161" s="242"/>
      <c r="D161" s="225" t="s">
        <v>203</v>
      </c>
      <c r="E161" s="243" t="s">
        <v>1</v>
      </c>
      <c r="F161" s="244" t="s">
        <v>206</v>
      </c>
      <c r="G161" s="242"/>
      <c r="H161" s="245">
        <v>24.5</v>
      </c>
      <c r="I161" s="246"/>
      <c r="J161" s="242"/>
      <c r="K161" s="242"/>
      <c r="L161" s="247"/>
      <c r="M161" s="248"/>
      <c r="N161" s="249"/>
      <c r="O161" s="249"/>
      <c r="P161" s="249"/>
      <c r="Q161" s="249"/>
      <c r="R161" s="249"/>
      <c r="S161" s="249"/>
      <c r="T161" s="250"/>
      <c r="U161" s="11"/>
      <c r="V161" s="11"/>
      <c r="W161" s="11"/>
      <c r="X161" s="11"/>
      <c r="Y161" s="11"/>
      <c r="Z161" s="11"/>
      <c r="AA161" s="11"/>
      <c r="AB161" s="11"/>
      <c r="AC161" s="11"/>
      <c r="AD161" s="11"/>
      <c r="AE161" s="11"/>
      <c r="AT161" s="251" t="s">
        <v>203</v>
      </c>
      <c r="AU161" s="251" t="s">
        <v>76</v>
      </c>
      <c r="AV161" s="11" t="s">
        <v>196</v>
      </c>
      <c r="AW161" s="11" t="s">
        <v>32</v>
      </c>
      <c r="AX161" s="11" t="s">
        <v>83</v>
      </c>
      <c r="AY161" s="251" t="s">
        <v>197</v>
      </c>
    </row>
    <row r="162" s="2" customFormat="1" ht="21.75" customHeight="1">
      <c r="A162" s="34"/>
      <c r="B162" s="35"/>
      <c r="C162" s="211" t="s">
        <v>265</v>
      </c>
      <c r="D162" s="211" t="s">
        <v>192</v>
      </c>
      <c r="E162" s="212" t="s">
        <v>1180</v>
      </c>
      <c r="F162" s="213" t="s">
        <v>1181</v>
      </c>
      <c r="G162" s="214" t="s">
        <v>345</v>
      </c>
      <c r="H162" s="215">
        <v>24.5</v>
      </c>
      <c r="I162" s="216"/>
      <c r="J162" s="217">
        <f>ROUND(I162*H162,2)</f>
        <v>0</v>
      </c>
      <c r="K162" s="218"/>
      <c r="L162" s="40"/>
      <c r="M162" s="219" t="s">
        <v>1</v>
      </c>
      <c r="N162" s="220" t="s">
        <v>41</v>
      </c>
      <c r="O162" s="87"/>
      <c r="P162" s="221">
        <f>O162*H162</f>
        <v>0</v>
      </c>
      <c r="Q162" s="221">
        <v>0</v>
      </c>
      <c r="R162" s="221">
        <f>Q162*H162</f>
        <v>0</v>
      </c>
      <c r="S162" s="221">
        <v>0</v>
      </c>
      <c r="T162" s="222">
        <f>S162*H162</f>
        <v>0</v>
      </c>
      <c r="U162" s="34"/>
      <c r="V162" s="34"/>
      <c r="W162" s="34"/>
      <c r="X162" s="34"/>
      <c r="Y162" s="34"/>
      <c r="Z162" s="34"/>
      <c r="AA162" s="34"/>
      <c r="AB162" s="34"/>
      <c r="AC162" s="34"/>
      <c r="AD162" s="34"/>
      <c r="AE162" s="34"/>
      <c r="AR162" s="223" t="s">
        <v>196</v>
      </c>
      <c r="AT162" s="223" t="s">
        <v>192</v>
      </c>
      <c r="AU162" s="223" t="s">
        <v>76</v>
      </c>
      <c r="AY162" s="13" t="s">
        <v>197</v>
      </c>
      <c r="BE162" s="224">
        <f>IF(N162="základní",J162,0)</f>
        <v>0</v>
      </c>
      <c r="BF162" s="224">
        <f>IF(N162="snížená",J162,0)</f>
        <v>0</v>
      </c>
      <c r="BG162" s="224">
        <f>IF(N162="zákl. přenesená",J162,0)</f>
        <v>0</v>
      </c>
      <c r="BH162" s="224">
        <f>IF(N162="sníž. přenesená",J162,0)</f>
        <v>0</v>
      </c>
      <c r="BI162" s="224">
        <f>IF(N162="nulová",J162,0)</f>
        <v>0</v>
      </c>
      <c r="BJ162" s="13" t="s">
        <v>83</v>
      </c>
      <c r="BK162" s="224">
        <f>ROUND(I162*H162,2)</f>
        <v>0</v>
      </c>
      <c r="BL162" s="13" t="s">
        <v>196</v>
      </c>
      <c r="BM162" s="223" t="s">
        <v>1182</v>
      </c>
    </row>
    <row r="163" s="2" customFormat="1">
      <c r="A163" s="34"/>
      <c r="B163" s="35"/>
      <c r="C163" s="36"/>
      <c r="D163" s="225" t="s">
        <v>199</v>
      </c>
      <c r="E163" s="36"/>
      <c r="F163" s="226" t="s">
        <v>1183</v>
      </c>
      <c r="G163" s="36"/>
      <c r="H163" s="36"/>
      <c r="I163" s="150"/>
      <c r="J163" s="36"/>
      <c r="K163" s="36"/>
      <c r="L163" s="40"/>
      <c r="M163" s="227"/>
      <c r="N163" s="228"/>
      <c r="O163" s="87"/>
      <c r="P163" s="87"/>
      <c r="Q163" s="87"/>
      <c r="R163" s="87"/>
      <c r="S163" s="87"/>
      <c r="T163" s="88"/>
      <c r="U163" s="34"/>
      <c r="V163" s="34"/>
      <c r="W163" s="34"/>
      <c r="X163" s="34"/>
      <c r="Y163" s="34"/>
      <c r="Z163" s="34"/>
      <c r="AA163" s="34"/>
      <c r="AB163" s="34"/>
      <c r="AC163" s="34"/>
      <c r="AD163" s="34"/>
      <c r="AE163" s="34"/>
      <c r="AT163" s="13" t="s">
        <v>199</v>
      </c>
      <c r="AU163" s="13" t="s">
        <v>76</v>
      </c>
    </row>
    <row r="164" s="2" customFormat="1">
      <c r="A164" s="34"/>
      <c r="B164" s="35"/>
      <c r="C164" s="36"/>
      <c r="D164" s="225" t="s">
        <v>340</v>
      </c>
      <c r="E164" s="36"/>
      <c r="F164" s="229" t="s">
        <v>1184</v>
      </c>
      <c r="G164" s="36"/>
      <c r="H164" s="36"/>
      <c r="I164" s="150"/>
      <c r="J164" s="36"/>
      <c r="K164" s="36"/>
      <c r="L164" s="40"/>
      <c r="M164" s="227"/>
      <c r="N164" s="228"/>
      <c r="O164" s="87"/>
      <c r="P164" s="87"/>
      <c r="Q164" s="87"/>
      <c r="R164" s="87"/>
      <c r="S164" s="87"/>
      <c r="T164" s="88"/>
      <c r="U164" s="34"/>
      <c r="V164" s="34"/>
      <c r="W164" s="34"/>
      <c r="X164" s="34"/>
      <c r="Y164" s="34"/>
      <c r="Z164" s="34"/>
      <c r="AA164" s="34"/>
      <c r="AB164" s="34"/>
      <c r="AC164" s="34"/>
      <c r="AD164" s="34"/>
      <c r="AE164" s="34"/>
      <c r="AT164" s="13" t="s">
        <v>340</v>
      </c>
      <c r="AU164" s="13" t="s">
        <v>76</v>
      </c>
    </row>
    <row r="165" s="10" customFormat="1">
      <c r="A165" s="10"/>
      <c r="B165" s="230"/>
      <c r="C165" s="231"/>
      <c r="D165" s="225" t="s">
        <v>203</v>
      </c>
      <c r="E165" s="232" t="s">
        <v>1</v>
      </c>
      <c r="F165" s="233" t="s">
        <v>1178</v>
      </c>
      <c r="G165" s="231"/>
      <c r="H165" s="234">
        <v>11.5</v>
      </c>
      <c r="I165" s="235"/>
      <c r="J165" s="231"/>
      <c r="K165" s="231"/>
      <c r="L165" s="236"/>
      <c r="M165" s="237"/>
      <c r="N165" s="238"/>
      <c r="O165" s="238"/>
      <c r="P165" s="238"/>
      <c r="Q165" s="238"/>
      <c r="R165" s="238"/>
      <c r="S165" s="238"/>
      <c r="T165" s="239"/>
      <c r="U165" s="10"/>
      <c r="V165" s="10"/>
      <c r="W165" s="10"/>
      <c r="X165" s="10"/>
      <c r="Y165" s="10"/>
      <c r="Z165" s="10"/>
      <c r="AA165" s="10"/>
      <c r="AB165" s="10"/>
      <c r="AC165" s="10"/>
      <c r="AD165" s="10"/>
      <c r="AE165" s="10"/>
      <c r="AT165" s="240" t="s">
        <v>203</v>
      </c>
      <c r="AU165" s="240" t="s">
        <v>76</v>
      </c>
      <c r="AV165" s="10" t="s">
        <v>85</v>
      </c>
      <c r="AW165" s="10" t="s">
        <v>32</v>
      </c>
      <c r="AX165" s="10" t="s">
        <v>76</v>
      </c>
      <c r="AY165" s="240" t="s">
        <v>197</v>
      </c>
    </row>
    <row r="166" s="10" customFormat="1">
      <c r="A166" s="10"/>
      <c r="B166" s="230"/>
      <c r="C166" s="231"/>
      <c r="D166" s="225" t="s">
        <v>203</v>
      </c>
      <c r="E166" s="232" t="s">
        <v>1</v>
      </c>
      <c r="F166" s="233" t="s">
        <v>1179</v>
      </c>
      <c r="G166" s="231"/>
      <c r="H166" s="234">
        <v>13</v>
      </c>
      <c r="I166" s="235"/>
      <c r="J166" s="231"/>
      <c r="K166" s="231"/>
      <c r="L166" s="236"/>
      <c r="M166" s="237"/>
      <c r="N166" s="238"/>
      <c r="O166" s="238"/>
      <c r="P166" s="238"/>
      <c r="Q166" s="238"/>
      <c r="R166" s="238"/>
      <c r="S166" s="238"/>
      <c r="T166" s="239"/>
      <c r="U166" s="10"/>
      <c r="V166" s="10"/>
      <c r="W166" s="10"/>
      <c r="X166" s="10"/>
      <c r="Y166" s="10"/>
      <c r="Z166" s="10"/>
      <c r="AA166" s="10"/>
      <c r="AB166" s="10"/>
      <c r="AC166" s="10"/>
      <c r="AD166" s="10"/>
      <c r="AE166" s="10"/>
      <c r="AT166" s="240" t="s">
        <v>203</v>
      </c>
      <c r="AU166" s="240" t="s">
        <v>76</v>
      </c>
      <c r="AV166" s="10" t="s">
        <v>85</v>
      </c>
      <c r="AW166" s="10" t="s">
        <v>32</v>
      </c>
      <c r="AX166" s="10" t="s">
        <v>76</v>
      </c>
      <c r="AY166" s="240" t="s">
        <v>197</v>
      </c>
    </row>
    <row r="167" s="11" customFormat="1">
      <c r="A167" s="11"/>
      <c r="B167" s="241"/>
      <c r="C167" s="242"/>
      <c r="D167" s="225" t="s">
        <v>203</v>
      </c>
      <c r="E167" s="243" t="s">
        <v>1</v>
      </c>
      <c r="F167" s="244" t="s">
        <v>206</v>
      </c>
      <c r="G167" s="242"/>
      <c r="H167" s="245">
        <v>24.5</v>
      </c>
      <c r="I167" s="246"/>
      <c r="J167" s="242"/>
      <c r="K167" s="242"/>
      <c r="L167" s="247"/>
      <c r="M167" s="248"/>
      <c r="N167" s="249"/>
      <c r="O167" s="249"/>
      <c r="P167" s="249"/>
      <c r="Q167" s="249"/>
      <c r="R167" s="249"/>
      <c r="S167" s="249"/>
      <c r="T167" s="250"/>
      <c r="U167" s="11"/>
      <c r="V167" s="11"/>
      <c r="W167" s="11"/>
      <c r="X167" s="11"/>
      <c r="Y167" s="11"/>
      <c r="Z167" s="11"/>
      <c r="AA167" s="11"/>
      <c r="AB167" s="11"/>
      <c r="AC167" s="11"/>
      <c r="AD167" s="11"/>
      <c r="AE167" s="11"/>
      <c r="AT167" s="251" t="s">
        <v>203</v>
      </c>
      <c r="AU167" s="251" t="s">
        <v>76</v>
      </c>
      <c r="AV167" s="11" t="s">
        <v>196</v>
      </c>
      <c r="AW167" s="11" t="s">
        <v>32</v>
      </c>
      <c r="AX167" s="11" t="s">
        <v>83</v>
      </c>
      <c r="AY167" s="251" t="s">
        <v>197</v>
      </c>
    </row>
    <row r="168" s="2" customFormat="1" ht="16.5" customHeight="1">
      <c r="A168" s="34"/>
      <c r="B168" s="35"/>
      <c r="C168" s="252" t="s">
        <v>269</v>
      </c>
      <c r="D168" s="252" t="s">
        <v>237</v>
      </c>
      <c r="E168" s="253" t="s">
        <v>1185</v>
      </c>
      <c r="F168" s="254" t="s">
        <v>1186</v>
      </c>
      <c r="G168" s="255" t="s">
        <v>307</v>
      </c>
      <c r="H168" s="256">
        <v>2.7000000000000002</v>
      </c>
      <c r="I168" s="257"/>
      <c r="J168" s="258">
        <f>ROUND(I168*H168,2)</f>
        <v>0</v>
      </c>
      <c r="K168" s="259"/>
      <c r="L168" s="260"/>
      <c r="M168" s="261" t="s">
        <v>1</v>
      </c>
      <c r="N168" s="262" t="s">
        <v>41</v>
      </c>
      <c r="O168" s="87"/>
      <c r="P168" s="221">
        <f>O168*H168</f>
        <v>0</v>
      </c>
      <c r="Q168" s="221">
        <v>1</v>
      </c>
      <c r="R168" s="221">
        <f>Q168*H168</f>
        <v>2.7000000000000002</v>
      </c>
      <c r="S168" s="221">
        <v>0</v>
      </c>
      <c r="T168" s="222">
        <f>S168*H168</f>
        <v>0</v>
      </c>
      <c r="U168" s="34"/>
      <c r="V168" s="34"/>
      <c r="W168" s="34"/>
      <c r="X168" s="34"/>
      <c r="Y168" s="34"/>
      <c r="Z168" s="34"/>
      <c r="AA168" s="34"/>
      <c r="AB168" s="34"/>
      <c r="AC168" s="34"/>
      <c r="AD168" s="34"/>
      <c r="AE168" s="34"/>
      <c r="AR168" s="223" t="s">
        <v>243</v>
      </c>
      <c r="AT168" s="223" t="s">
        <v>237</v>
      </c>
      <c r="AU168" s="223" t="s">
        <v>76</v>
      </c>
      <c r="AY168" s="13" t="s">
        <v>197</v>
      </c>
      <c r="BE168" s="224">
        <f>IF(N168="základní",J168,0)</f>
        <v>0</v>
      </c>
      <c r="BF168" s="224">
        <f>IF(N168="snížená",J168,0)</f>
        <v>0</v>
      </c>
      <c r="BG168" s="224">
        <f>IF(N168="zákl. přenesená",J168,0)</f>
        <v>0</v>
      </c>
      <c r="BH168" s="224">
        <f>IF(N168="sníž. přenesená",J168,0)</f>
        <v>0</v>
      </c>
      <c r="BI168" s="224">
        <f>IF(N168="nulová",J168,0)</f>
        <v>0</v>
      </c>
      <c r="BJ168" s="13" t="s">
        <v>83</v>
      </c>
      <c r="BK168" s="224">
        <f>ROUND(I168*H168,2)</f>
        <v>0</v>
      </c>
      <c r="BL168" s="13" t="s">
        <v>196</v>
      </c>
      <c r="BM168" s="223" t="s">
        <v>1187</v>
      </c>
    </row>
    <row r="169" s="2" customFormat="1">
      <c r="A169" s="34"/>
      <c r="B169" s="35"/>
      <c r="C169" s="36"/>
      <c r="D169" s="225" t="s">
        <v>199</v>
      </c>
      <c r="E169" s="36"/>
      <c r="F169" s="226" t="s">
        <v>1186</v>
      </c>
      <c r="G169" s="36"/>
      <c r="H169" s="36"/>
      <c r="I169" s="150"/>
      <c r="J169" s="36"/>
      <c r="K169" s="36"/>
      <c r="L169" s="40"/>
      <c r="M169" s="227"/>
      <c r="N169" s="228"/>
      <c r="O169" s="87"/>
      <c r="P169" s="87"/>
      <c r="Q169" s="87"/>
      <c r="R169" s="87"/>
      <c r="S169" s="87"/>
      <c r="T169" s="88"/>
      <c r="U169" s="34"/>
      <c r="V169" s="34"/>
      <c r="W169" s="34"/>
      <c r="X169" s="34"/>
      <c r="Y169" s="34"/>
      <c r="Z169" s="34"/>
      <c r="AA169" s="34"/>
      <c r="AB169" s="34"/>
      <c r="AC169" s="34"/>
      <c r="AD169" s="34"/>
      <c r="AE169" s="34"/>
      <c r="AT169" s="13" t="s">
        <v>199</v>
      </c>
      <c r="AU169" s="13" t="s">
        <v>76</v>
      </c>
    </row>
    <row r="170" s="2" customFormat="1" ht="16.5" customHeight="1">
      <c r="A170" s="34"/>
      <c r="B170" s="35"/>
      <c r="C170" s="252" t="s">
        <v>273</v>
      </c>
      <c r="D170" s="252" t="s">
        <v>237</v>
      </c>
      <c r="E170" s="253" t="s">
        <v>1188</v>
      </c>
      <c r="F170" s="254" t="s">
        <v>1189</v>
      </c>
      <c r="G170" s="255" t="s">
        <v>307</v>
      </c>
      <c r="H170" s="256">
        <v>5.3899999999999997</v>
      </c>
      <c r="I170" s="257"/>
      <c r="J170" s="258">
        <f>ROUND(I170*H170,2)</f>
        <v>0</v>
      </c>
      <c r="K170" s="259"/>
      <c r="L170" s="260"/>
      <c r="M170" s="261" t="s">
        <v>1</v>
      </c>
      <c r="N170" s="262" t="s">
        <v>41</v>
      </c>
      <c r="O170" s="87"/>
      <c r="P170" s="221">
        <f>O170*H170</f>
        <v>0</v>
      </c>
      <c r="Q170" s="221">
        <v>1</v>
      </c>
      <c r="R170" s="221">
        <f>Q170*H170</f>
        <v>5.3899999999999997</v>
      </c>
      <c r="S170" s="221">
        <v>0</v>
      </c>
      <c r="T170" s="222">
        <f>S170*H170</f>
        <v>0</v>
      </c>
      <c r="U170" s="34"/>
      <c r="V170" s="34"/>
      <c r="W170" s="34"/>
      <c r="X170" s="34"/>
      <c r="Y170" s="34"/>
      <c r="Z170" s="34"/>
      <c r="AA170" s="34"/>
      <c r="AB170" s="34"/>
      <c r="AC170" s="34"/>
      <c r="AD170" s="34"/>
      <c r="AE170" s="34"/>
      <c r="AR170" s="223" t="s">
        <v>243</v>
      </c>
      <c r="AT170" s="223" t="s">
        <v>237</v>
      </c>
      <c r="AU170" s="223" t="s">
        <v>76</v>
      </c>
      <c r="AY170" s="13" t="s">
        <v>197</v>
      </c>
      <c r="BE170" s="224">
        <f>IF(N170="základní",J170,0)</f>
        <v>0</v>
      </c>
      <c r="BF170" s="224">
        <f>IF(N170="snížená",J170,0)</f>
        <v>0</v>
      </c>
      <c r="BG170" s="224">
        <f>IF(N170="zákl. přenesená",J170,0)</f>
        <v>0</v>
      </c>
      <c r="BH170" s="224">
        <f>IF(N170="sníž. přenesená",J170,0)</f>
        <v>0</v>
      </c>
      <c r="BI170" s="224">
        <f>IF(N170="nulová",J170,0)</f>
        <v>0</v>
      </c>
      <c r="BJ170" s="13" t="s">
        <v>83</v>
      </c>
      <c r="BK170" s="224">
        <f>ROUND(I170*H170,2)</f>
        <v>0</v>
      </c>
      <c r="BL170" s="13" t="s">
        <v>196</v>
      </c>
      <c r="BM170" s="223" t="s">
        <v>1190</v>
      </c>
    </row>
    <row r="171" s="2" customFormat="1">
      <c r="A171" s="34"/>
      <c r="B171" s="35"/>
      <c r="C171" s="36"/>
      <c r="D171" s="225" t="s">
        <v>199</v>
      </c>
      <c r="E171" s="36"/>
      <c r="F171" s="226" t="s">
        <v>1189</v>
      </c>
      <c r="G171" s="36"/>
      <c r="H171" s="36"/>
      <c r="I171" s="150"/>
      <c r="J171" s="36"/>
      <c r="K171" s="36"/>
      <c r="L171" s="40"/>
      <c r="M171" s="227"/>
      <c r="N171" s="228"/>
      <c r="O171" s="87"/>
      <c r="P171" s="87"/>
      <c r="Q171" s="87"/>
      <c r="R171" s="87"/>
      <c r="S171" s="87"/>
      <c r="T171" s="88"/>
      <c r="U171" s="34"/>
      <c r="V171" s="34"/>
      <c r="W171" s="34"/>
      <c r="X171" s="34"/>
      <c r="Y171" s="34"/>
      <c r="Z171" s="34"/>
      <c r="AA171" s="34"/>
      <c r="AB171" s="34"/>
      <c r="AC171" s="34"/>
      <c r="AD171" s="34"/>
      <c r="AE171" s="34"/>
      <c r="AT171" s="13" t="s">
        <v>199</v>
      </c>
      <c r="AU171" s="13" t="s">
        <v>76</v>
      </c>
    </row>
    <row r="172" s="2" customFormat="1" ht="16.5" customHeight="1">
      <c r="A172" s="34"/>
      <c r="B172" s="35"/>
      <c r="C172" s="252" t="s">
        <v>8</v>
      </c>
      <c r="D172" s="252" t="s">
        <v>237</v>
      </c>
      <c r="E172" s="253" t="s">
        <v>1191</v>
      </c>
      <c r="F172" s="254" t="s">
        <v>1192</v>
      </c>
      <c r="G172" s="255" t="s">
        <v>307</v>
      </c>
      <c r="H172" s="256">
        <v>2.7000000000000002</v>
      </c>
      <c r="I172" s="257"/>
      <c r="J172" s="258">
        <f>ROUND(I172*H172,2)</f>
        <v>0</v>
      </c>
      <c r="K172" s="259"/>
      <c r="L172" s="260"/>
      <c r="M172" s="261" t="s">
        <v>1</v>
      </c>
      <c r="N172" s="262" t="s">
        <v>41</v>
      </c>
      <c r="O172" s="87"/>
      <c r="P172" s="221">
        <f>O172*H172</f>
        <v>0</v>
      </c>
      <c r="Q172" s="221">
        <v>1</v>
      </c>
      <c r="R172" s="221">
        <f>Q172*H172</f>
        <v>2.7000000000000002</v>
      </c>
      <c r="S172" s="221">
        <v>0</v>
      </c>
      <c r="T172" s="222">
        <f>S172*H172</f>
        <v>0</v>
      </c>
      <c r="U172" s="34"/>
      <c r="V172" s="34"/>
      <c r="W172" s="34"/>
      <c r="X172" s="34"/>
      <c r="Y172" s="34"/>
      <c r="Z172" s="34"/>
      <c r="AA172" s="34"/>
      <c r="AB172" s="34"/>
      <c r="AC172" s="34"/>
      <c r="AD172" s="34"/>
      <c r="AE172" s="34"/>
      <c r="AR172" s="223" t="s">
        <v>243</v>
      </c>
      <c r="AT172" s="223" t="s">
        <v>237</v>
      </c>
      <c r="AU172" s="223" t="s">
        <v>76</v>
      </c>
      <c r="AY172" s="13" t="s">
        <v>197</v>
      </c>
      <c r="BE172" s="224">
        <f>IF(N172="základní",J172,0)</f>
        <v>0</v>
      </c>
      <c r="BF172" s="224">
        <f>IF(N172="snížená",J172,0)</f>
        <v>0</v>
      </c>
      <c r="BG172" s="224">
        <f>IF(N172="zákl. přenesená",J172,0)</f>
        <v>0</v>
      </c>
      <c r="BH172" s="224">
        <f>IF(N172="sníž. přenesená",J172,0)</f>
        <v>0</v>
      </c>
      <c r="BI172" s="224">
        <f>IF(N172="nulová",J172,0)</f>
        <v>0</v>
      </c>
      <c r="BJ172" s="13" t="s">
        <v>83</v>
      </c>
      <c r="BK172" s="224">
        <f>ROUND(I172*H172,2)</f>
        <v>0</v>
      </c>
      <c r="BL172" s="13" t="s">
        <v>196</v>
      </c>
      <c r="BM172" s="223" t="s">
        <v>1193</v>
      </c>
    </row>
    <row r="173" s="2" customFormat="1">
      <c r="A173" s="34"/>
      <c r="B173" s="35"/>
      <c r="C173" s="36"/>
      <c r="D173" s="225" t="s">
        <v>199</v>
      </c>
      <c r="E173" s="36"/>
      <c r="F173" s="226" t="s">
        <v>1192</v>
      </c>
      <c r="G173" s="36"/>
      <c r="H173" s="36"/>
      <c r="I173" s="150"/>
      <c r="J173" s="36"/>
      <c r="K173" s="36"/>
      <c r="L173" s="40"/>
      <c r="M173" s="227"/>
      <c r="N173" s="228"/>
      <c r="O173" s="87"/>
      <c r="P173" s="87"/>
      <c r="Q173" s="87"/>
      <c r="R173" s="87"/>
      <c r="S173" s="87"/>
      <c r="T173" s="88"/>
      <c r="U173" s="34"/>
      <c r="V173" s="34"/>
      <c r="W173" s="34"/>
      <c r="X173" s="34"/>
      <c r="Y173" s="34"/>
      <c r="Z173" s="34"/>
      <c r="AA173" s="34"/>
      <c r="AB173" s="34"/>
      <c r="AC173" s="34"/>
      <c r="AD173" s="34"/>
      <c r="AE173" s="34"/>
      <c r="AT173" s="13" t="s">
        <v>199</v>
      </c>
      <c r="AU173" s="13" t="s">
        <v>76</v>
      </c>
    </row>
    <row r="174" s="2" customFormat="1" ht="16.5" customHeight="1">
      <c r="A174" s="34"/>
      <c r="B174" s="35"/>
      <c r="C174" s="211" t="s">
        <v>281</v>
      </c>
      <c r="D174" s="211" t="s">
        <v>192</v>
      </c>
      <c r="E174" s="212" t="s">
        <v>1194</v>
      </c>
      <c r="F174" s="213" t="s">
        <v>1195</v>
      </c>
      <c r="G174" s="214" t="s">
        <v>195</v>
      </c>
      <c r="H174" s="215">
        <v>36.5</v>
      </c>
      <c r="I174" s="216"/>
      <c r="J174" s="217">
        <f>ROUND(I174*H174,2)</f>
        <v>0</v>
      </c>
      <c r="K174" s="218"/>
      <c r="L174" s="40"/>
      <c r="M174" s="219" t="s">
        <v>1</v>
      </c>
      <c r="N174" s="220" t="s">
        <v>41</v>
      </c>
      <c r="O174" s="87"/>
      <c r="P174" s="221">
        <f>O174*H174</f>
        <v>0</v>
      </c>
      <c r="Q174" s="221">
        <v>0</v>
      </c>
      <c r="R174" s="221">
        <f>Q174*H174</f>
        <v>0</v>
      </c>
      <c r="S174" s="221">
        <v>0</v>
      </c>
      <c r="T174" s="222">
        <f>S174*H174</f>
        <v>0</v>
      </c>
      <c r="U174" s="34"/>
      <c r="V174" s="34"/>
      <c r="W174" s="34"/>
      <c r="X174" s="34"/>
      <c r="Y174" s="34"/>
      <c r="Z174" s="34"/>
      <c r="AA174" s="34"/>
      <c r="AB174" s="34"/>
      <c r="AC174" s="34"/>
      <c r="AD174" s="34"/>
      <c r="AE174" s="34"/>
      <c r="AR174" s="223" t="s">
        <v>196</v>
      </c>
      <c r="AT174" s="223" t="s">
        <v>192</v>
      </c>
      <c r="AU174" s="223" t="s">
        <v>76</v>
      </c>
      <c r="AY174" s="13" t="s">
        <v>197</v>
      </c>
      <c r="BE174" s="224">
        <f>IF(N174="základní",J174,0)</f>
        <v>0</v>
      </c>
      <c r="BF174" s="224">
        <f>IF(N174="snížená",J174,0)</f>
        <v>0</v>
      </c>
      <c r="BG174" s="224">
        <f>IF(N174="zákl. přenesená",J174,0)</f>
        <v>0</v>
      </c>
      <c r="BH174" s="224">
        <f>IF(N174="sníž. přenesená",J174,0)</f>
        <v>0</v>
      </c>
      <c r="BI174" s="224">
        <f>IF(N174="nulová",J174,0)</f>
        <v>0</v>
      </c>
      <c r="BJ174" s="13" t="s">
        <v>83</v>
      </c>
      <c r="BK174" s="224">
        <f>ROUND(I174*H174,2)</f>
        <v>0</v>
      </c>
      <c r="BL174" s="13" t="s">
        <v>196</v>
      </c>
      <c r="BM174" s="223" t="s">
        <v>1196</v>
      </c>
    </row>
    <row r="175" s="2" customFormat="1">
      <c r="A175" s="34"/>
      <c r="B175" s="35"/>
      <c r="C175" s="36"/>
      <c r="D175" s="225" t="s">
        <v>199</v>
      </c>
      <c r="E175" s="36"/>
      <c r="F175" s="226" t="s">
        <v>1197</v>
      </c>
      <c r="G175" s="36"/>
      <c r="H175" s="36"/>
      <c r="I175" s="150"/>
      <c r="J175" s="36"/>
      <c r="K175" s="36"/>
      <c r="L175" s="40"/>
      <c r="M175" s="227"/>
      <c r="N175" s="228"/>
      <c r="O175" s="87"/>
      <c r="P175" s="87"/>
      <c r="Q175" s="87"/>
      <c r="R175" s="87"/>
      <c r="S175" s="87"/>
      <c r="T175" s="88"/>
      <c r="U175" s="34"/>
      <c r="V175" s="34"/>
      <c r="W175" s="34"/>
      <c r="X175" s="34"/>
      <c r="Y175" s="34"/>
      <c r="Z175" s="34"/>
      <c r="AA175" s="34"/>
      <c r="AB175" s="34"/>
      <c r="AC175" s="34"/>
      <c r="AD175" s="34"/>
      <c r="AE175" s="34"/>
      <c r="AT175" s="13" t="s">
        <v>199</v>
      </c>
      <c r="AU175" s="13" t="s">
        <v>76</v>
      </c>
    </row>
    <row r="176" s="2" customFormat="1">
      <c r="A176" s="34"/>
      <c r="B176" s="35"/>
      <c r="C176" s="36"/>
      <c r="D176" s="225" t="s">
        <v>340</v>
      </c>
      <c r="E176" s="36"/>
      <c r="F176" s="229" t="s">
        <v>1198</v>
      </c>
      <c r="G176" s="36"/>
      <c r="H176" s="36"/>
      <c r="I176" s="150"/>
      <c r="J176" s="36"/>
      <c r="K176" s="36"/>
      <c r="L176" s="40"/>
      <c r="M176" s="227"/>
      <c r="N176" s="228"/>
      <c r="O176" s="87"/>
      <c r="P176" s="87"/>
      <c r="Q176" s="87"/>
      <c r="R176" s="87"/>
      <c r="S176" s="87"/>
      <c r="T176" s="88"/>
      <c r="U176" s="34"/>
      <c r="V176" s="34"/>
      <c r="W176" s="34"/>
      <c r="X176" s="34"/>
      <c r="Y176" s="34"/>
      <c r="Z176" s="34"/>
      <c r="AA176" s="34"/>
      <c r="AB176" s="34"/>
      <c r="AC176" s="34"/>
      <c r="AD176" s="34"/>
      <c r="AE176" s="34"/>
      <c r="AT176" s="13" t="s">
        <v>340</v>
      </c>
      <c r="AU176" s="13" t="s">
        <v>76</v>
      </c>
    </row>
    <row r="177" s="10" customFormat="1">
      <c r="A177" s="10"/>
      <c r="B177" s="230"/>
      <c r="C177" s="231"/>
      <c r="D177" s="225" t="s">
        <v>203</v>
      </c>
      <c r="E177" s="232" t="s">
        <v>1</v>
      </c>
      <c r="F177" s="233" t="s">
        <v>1199</v>
      </c>
      <c r="G177" s="231"/>
      <c r="H177" s="234">
        <v>18</v>
      </c>
      <c r="I177" s="235"/>
      <c r="J177" s="231"/>
      <c r="K177" s="231"/>
      <c r="L177" s="236"/>
      <c r="M177" s="237"/>
      <c r="N177" s="238"/>
      <c r="O177" s="238"/>
      <c r="P177" s="238"/>
      <c r="Q177" s="238"/>
      <c r="R177" s="238"/>
      <c r="S177" s="238"/>
      <c r="T177" s="239"/>
      <c r="U177" s="10"/>
      <c r="V177" s="10"/>
      <c r="W177" s="10"/>
      <c r="X177" s="10"/>
      <c r="Y177" s="10"/>
      <c r="Z177" s="10"/>
      <c r="AA177" s="10"/>
      <c r="AB177" s="10"/>
      <c r="AC177" s="10"/>
      <c r="AD177" s="10"/>
      <c r="AE177" s="10"/>
      <c r="AT177" s="240" t="s">
        <v>203</v>
      </c>
      <c r="AU177" s="240" t="s">
        <v>76</v>
      </c>
      <c r="AV177" s="10" t="s">
        <v>85</v>
      </c>
      <c r="AW177" s="10" t="s">
        <v>32</v>
      </c>
      <c r="AX177" s="10" t="s">
        <v>76</v>
      </c>
      <c r="AY177" s="240" t="s">
        <v>197</v>
      </c>
    </row>
    <row r="178" s="10" customFormat="1">
      <c r="A178" s="10"/>
      <c r="B178" s="230"/>
      <c r="C178" s="231"/>
      <c r="D178" s="225" t="s">
        <v>203</v>
      </c>
      <c r="E178" s="232" t="s">
        <v>1</v>
      </c>
      <c r="F178" s="233" t="s">
        <v>1200</v>
      </c>
      <c r="G178" s="231"/>
      <c r="H178" s="234">
        <v>18.5</v>
      </c>
      <c r="I178" s="235"/>
      <c r="J178" s="231"/>
      <c r="K178" s="231"/>
      <c r="L178" s="236"/>
      <c r="M178" s="237"/>
      <c r="N178" s="238"/>
      <c r="O178" s="238"/>
      <c r="P178" s="238"/>
      <c r="Q178" s="238"/>
      <c r="R178" s="238"/>
      <c r="S178" s="238"/>
      <c r="T178" s="239"/>
      <c r="U178" s="10"/>
      <c r="V178" s="10"/>
      <c r="W178" s="10"/>
      <c r="X178" s="10"/>
      <c r="Y178" s="10"/>
      <c r="Z178" s="10"/>
      <c r="AA178" s="10"/>
      <c r="AB178" s="10"/>
      <c r="AC178" s="10"/>
      <c r="AD178" s="10"/>
      <c r="AE178" s="10"/>
      <c r="AT178" s="240" t="s">
        <v>203</v>
      </c>
      <c r="AU178" s="240" t="s">
        <v>76</v>
      </c>
      <c r="AV178" s="10" t="s">
        <v>85</v>
      </c>
      <c r="AW178" s="10" t="s">
        <v>32</v>
      </c>
      <c r="AX178" s="10" t="s">
        <v>76</v>
      </c>
      <c r="AY178" s="240" t="s">
        <v>197</v>
      </c>
    </row>
    <row r="179" s="11" customFormat="1">
      <c r="A179" s="11"/>
      <c r="B179" s="241"/>
      <c r="C179" s="242"/>
      <c r="D179" s="225" t="s">
        <v>203</v>
      </c>
      <c r="E179" s="243" t="s">
        <v>1</v>
      </c>
      <c r="F179" s="244" t="s">
        <v>206</v>
      </c>
      <c r="G179" s="242"/>
      <c r="H179" s="245">
        <v>36.5</v>
      </c>
      <c r="I179" s="246"/>
      <c r="J179" s="242"/>
      <c r="K179" s="242"/>
      <c r="L179" s="247"/>
      <c r="M179" s="248"/>
      <c r="N179" s="249"/>
      <c r="O179" s="249"/>
      <c r="P179" s="249"/>
      <c r="Q179" s="249"/>
      <c r="R179" s="249"/>
      <c r="S179" s="249"/>
      <c r="T179" s="250"/>
      <c r="U179" s="11"/>
      <c r="V179" s="11"/>
      <c r="W179" s="11"/>
      <c r="X179" s="11"/>
      <c r="Y179" s="11"/>
      <c r="Z179" s="11"/>
      <c r="AA179" s="11"/>
      <c r="AB179" s="11"/>
      <c r="AC179" s="11"/>
      <c r="AD179" s="11"/>
      <c r="AE179" s="11"/>
      <c r="AT179" s="251" t="s">
        <v>203</v>
      </c>
      <c r="AU179" s="251" t="s">
        <v>76</v>
      </c>
      <c r="AV179" s="11" t="s">
        <v>196</v>
      </c>
      <c r="AW179" s="11" t="s">
        <v>32</v>
      </c>
      <c r="AX179" s="11" t="s">
        <v>83</v>
      </c>
      <c r="AY179" s="251" t="s">
        <v>197</v>
      </c>
    </row>
    <row r="180" s="2" customFormat="1" ht="16.5" customHeight="1">
      <c r="A180" s="34"/>
      <c r="B180" s="35"/>
      <c r="C180" s="252" t="s">
        <v>286</v>
      </c>
      <c r="D180" s="252" t="s">
        <v>237</v>
      </c>
      <c r="E180" s="253" t="s">
        <v>1201</v>
      </c>
      <c r="F180" s="254" t="s">
        <v>1202</v>
      </c>
      <c r="G180" s="255" t="s">
        <v>1203</v>
      </c>
      <c r="H180" s="256">
        <v>4</v>
      </c>
      <c r="I180" s="257"/>
      <c r="J180" s="258">
        <f>ROUND(I180*H180,2)</f>
        <v>0</v>
      </c>
      <c r="K180" s="259"/>
      <c r="L180" s="260"/>
      <c r="M180" s="261" t="s">
        <v>1</v>
      </c>
      <c r="N180" s="262" t="s">
        <v>41</v>
      </c>
      <c r="O180" s="87"/>
      <c r="P180" s="221">
        <f>O180*H180</f>
        <v>0</v>
      </c>
      <c r="Q180" s="221">
        <v>0</v>
      </c>
      <c r="R180" s="221">
        <f>Q180*H180</f>
        <v>0</v>
      </c>
      <c r="S180" s="221">
        <v>0</v>
      </c>
      <c r="T180" s="222">
        <f>S180*H180</f>
        <v>0</v>
      </c>
      <c r="U180" s="34"/>
      <c r="V180" s="34"/>
      <c r="W180" s="34"/>
      <c r="X180" s="34"/>
      <c r="Y180" s="34"/>
      <c r="Z180" s="34"/>
      <c r="AA180" s="34"/>
      <c r="AB180" s="34"/>
      <c r="AC180" s="34"/>
      <c r="AD180" s="34"/>
      <c r="AE180" s="34"/>
      <c r="AR180" s="223" t="s">
        <v>243</v>
      </c>
      <c r="AT180" s="223" t="s">
        <v>237</v>
      </c>
      <c r="AU180" s="223" t="s">
        <v>76</v>
      </c>
      <c r="AY180" s="13" t="s">
        <v>197</v>
      </c>
      <c r="BE180" s="224">
        <f>IF(N180="základní",J180,0)</f>
        <v>0</v>
      </c>
      <c r="BF180" s="224">
        <f>IF(N180="snížená",J180,0)</f>
        <v>0</v>
      </c>
      <c r="BG180" s="224">
        <f>IF(N180="zákl. přenesená",J180,0)</f>
        <v>0</v>
      </c>
      <c r="BH180" s="224">
        <f>IF(N180="sníž. přenesená",J180,0)</f>
        <v>0</v>
      </c>
      <c r="BI180" s="224">
        <f>IF(N180="nulová",J180,0)</f>
        <v>0</v>
      </c>
      <c r="BJ180" s="13" t="s">
        <v>83</v>
      </c>
      <c r="BK180" s="224">
        <f>ROUND(I180*H180,2)</f>
        <v>0</v>
      </c>
      <c r="BL180" s="13" t="s">
        <v>196</v>
      </c>
      <c r="BM180" s="223" t="s">
        <v>1204</v>
      </c>
    </row>
    <row r="181" s="2" customFormat="1">
      <c r="A181" s="34"/>
      <c r="B181" s="35"/>
      <c r="C181" s="36"/>
      <c r="D181" s="225" t="s">
        <v>199</v>
      </c>
      <c r="E181" s="36"/>
      <c r="F181" s="226" t="s">
        <v>1202</v>
      </c>
      <c r="G181" s="36"/>
      <c r="H181" s="36"/>
      <c r="I181" s="150"/>
      <c r="J181" s="36"/>
      <c r="K181" s="36"/>
      <c r="L181" s="40"/>
      <c r="M181" s="227"/>
      <c r="N181" s="228"/>
      <c r="O181" s="87"/>
      <c r="P181" s="87"/>
      <c r="Q181" s="87"/>
      <c r="R181" s="87"/>
      <c r="S181" s="87"/>
      <c r="T181" s="88"/>
      <c r="U181" s="34"/>
      <c r="V181" s="34"/>
      <c r="W181" s="34"/>
      <c r="X181" s="34"/>
      <c r="Y181" s="34"/>
      <c r="Z181" s="34"/>
      <c r="AA181" s="34"/>
      <c r="AB181" s="34"/>
      <c r="AC181" s="34"/>
      <c r="AD181" s="34"/>
      <c r="AE181" s="34"/>
      <c r="AT181" s="13" t="s">
        <v>199</v>
      </c>
      <c r="AU181" s="13" t="s">
        <v>76</v>
      </c>
    </row>
    <row r="182" s="2" customFormat="1" ht="16.5" customHeight="1">
      <c r="A182" s="34"/>
      <c r="B182" s="35"/>
      <c r="C182" s="252" t="s">
        <v>292</v>
      </c>
      <c r="D182" s="252" t="s">
        <v>237</v>
      </c>
      <c r="E182" s="253" t="s">
        <v>1205</v>
      </c>
      <c r="F182" s="254" t="s">
        <v>1206</v>
      </c>
      <c r="G182" s="255" t="s">
        <v>195</v>
      </c>
      <c r="H182" s="256">
        <v>36.5</v>
      </c>
      <c r="I182" s="257"/>
      <c r="J182" s="258">
        <f>ROUND(I182*H182,2)</f>
        <v>0</v>
      </c>
      <c r="K182" s="259"/>
      <c r="L182" s="260"/>
      <c r="M182" s="261" t="s">
        <v>1</v>
      </c>
      <c r="N182" s="262" t="s">
        <v>41</v>
      </c>
      <c r="O182" s="87"/>
      <c r="P182" s="221">
        <f>O182*H182</f>
        <v>0</v>
      </c>
      <c r="Q182" s="221">
        <v>0</v>
      </c>
      <c r="R182" s="221">
        <f>Q182*H182</f>
        <v>0</v>
      </c>
      <c r="S182" s="221">
        <v>0</v>
      </c>
      <c r="T182" s="222">
        <f>S182*H182</f>
        <v>0</v>
      </c>
      <c r="U182" s="34"/>
      <c r="V182" s="34"/>
      <c r="W182" s="34"/>
      <c r="X182" s="34"/>
      <c r="Y182" s="34"/>
      <c r="Z182" s="34"/>
      <c r="AA182" s="34"/>
      <c r="AB182" s="34"/>
      <c r="AC182" s="34"/>
      <c r="AD182" s="34"/>
      <c r="AE182" s="34"/>
      <c r="AR182" s="223" t="s">
        <v>243</v>
      </c>
      <c r="AT182" s="223" t="s">
        <v>237</v>
      </c>
      <c r="AU182" s="223" t="s">
        <v>76</v>
      </c>
      <c r="AY182" s="13" t="s">
        <v>197</v>
      </c>
      <c r="BE182" s="224">
        <f>IF(N182="základní",J182,0)</f>
        <v>0</v>
      </c>
      <c r="BF182" s="224">
        <f>IF(N182="snížená",J182,0)</f>
        <v>0</v>
      </c>
      <c r="BG182" s="224">
        <f>IF(N182="zákl. přenesená",J182,0)</f>
        <v>0</v>
      </c>
      <c r="BH182" s="224">
        <f>IF(N182="sníž. přenesená",J182,0)</f>
        <v>0</v>
      </c>
      <c r="BI182" s="224">
        <f>IF(N182="nulová",J182,0)</f>
        <v>0</v>
      </c>
      <c r="BJ182" s="13" t="s">
        <v>83</v>
      </c>
      <c r="BK182" s="224">
        <f>ROUND(I182*H182,2)</f>
        <v>0</v>
      </c>
      <c r="BL182" s="13" t="s">
        <v>196</v>
      </c>
      <c r="BM182" s="223" t="s">
        <v>1207</v>
      </c>
    </row>
    <row r="183" s="2" customFormat="1">
      <c r="A183" s="34"/>
      <c r="B183" s="35"/>
      <c r="C183" s="36"/>
      <c r="D183" s="225" t="s">
        <v>199</v>
      </c>
      <c r="E183" s="36"/>
      <c r="F183" s="226" t="s">
        <v>1206</v>
      </c>
      <c r="G183" s="36"/>
      <c r="H183" s="36"/>
      <c r="I183" s="150"/>
      <c r="J183" s="36"/>
      <c r="K183" s="36"/>
      <c r="L183" s="40"/>
      <c r="M183" s="227"/>
      <c r="N183" s="228"/>
      <c r="O183" s="87"/>
      <c r="P183" s="87"/>
      <c r="Q183" s="87"/>
      <c r="R183" s="87"/>
      <c r="S183" s="87"/>
      <c r="T183" s="88"/>
      <c r="U183" s="34"/>
      <c r="V183" s="34"/>
      <c r="W183" s="34"/>
      <c r="X183" s="34"/>
      <c r="Y183" s="34"/>
      <c r="Z183" s="34"/>
      <c r="AA183" s="34"/>
      <c r="AB183" s="34"/>
      <c r="AC183" s="34"/>
      <c r="AD183" s="34"/>
      <c r="AE183" s="34"/>
      <c r="AT183" s="13" t="s">
        <v>199</v>
      </c>
      <c r="AU183" s="13" t="s">
        <v>76</v>
      </c>
    </row>
    <row r="184" s="2" customFormat="1" ht="16.5" customHeight="1">
      <c r="A184" s="34"/>
      <c r="B184" s="35"/>
      <c r="C184" s="211" t="s">
        <v>297</v>
      </c>
      <c r="D184" s="211" t="s">
        <v>192</v>
      </c>
      <c r="E184" s="212" t="s">
        <v>1208</v>
      </c>
      <c r="F184" s="213" t="s">
        <v>1209</v>
      </c>
      <c r="G184" s="214" t="s">
        <v>345</v>
      </c>
      <c r="H184" s="215">
        <v>20.800000000000001</v>
      </c>
      <c r="I184" s="216"/>
      <c r="J184" s="217">
        <f>ROUND(I184*H184,2)</f>
        <v>0</v>
      </c>
      <c r="K184" s="218"/>
      <c r="L184" s="40"/>
      <c r="M184" s="219" t="s">
        <v>1</v>
      </c>
      <c r="N184" s="220" t="s">
        <v>41</v>
      </c>
      <c r="O184" s="87"/>
      <c r="P184" s="221">
        <f>O184*H184</f>
        <v>0</v>
      </c>
      <c r="Q184" s="221">
        <v>0</v>
      </c>
      <c r="R184" s="221">
        <f>Q184*H184</f>
        <v>0</v>
      </c>
      <c r="S184" s="221">
        <v>0</v>
      </c>
      <c r="T184" s="222">
        <f>S184*H184</f>
        <v>0</v>
      </c>
      <c r="U184" s="34"/>
      <c r="V184" s="34"/>
      <c r="W184" s="34"/>
      <c r="X184" s="34"/>
      <c r="Y184" s="34"/>
      <c r="Z184" s="34"/>
      <c r="AA184" s="34"/>
      <c r="AB184" s="34"/>
      <c r="AC184" s="34"/>
      <c r="AD184" s="34"/>
      <c r="AE184" s="34"/>
      <c r="AR184" s="223" t="s">
        <v>196</v>
      </c>
      <c r="AT184" s="223" t="s">
        <v>192</v>
      </c>
      <c r="AU184" s="223" t="s">
        <v>76</v>
      </c>
      <c r="AY184" s="13" t="s">
        <v>197</v>
      </c>
      <c r="BE184" s="224">
        <f>IF(N184="základní",J184,0)</f>
        <v>0</v>
      </c>
      <c r="BF184" s="224">
        <f>IF(N184="snížená",J184,0)</f>
        <v>0</v>
      </c>
      <c r="BG184" s="224">
        <f>IF(N184="zákl. přenesená",J184,0)</f>
        <v>0</v>
      </c>
      <c r="BH184" s="224">
        <f>IF(N184="sníž. přenesená",J184,0)</f>
        <v>0</v>
      </c>
      <c r="BI184" s="224">
        <f>IF(N184="nulová",J184,0)</f>
        <v>0</v>
      </c>
      <c r="BJ184" s="13" t="s">
        <v>83</v>
      </c>
      <c r="BK184" s="224">
        <f>ROUND(I184*H184,2)</f>
        <v>0</v>
      </c>
      <c r="BL184" s="13" t="s">
        <v>196</v>
      </c>
      <c r="BM184" s="223" t="s">
        <v>1210</v>
      </c>
    </row>
    <row r="185" s="2" customFormat="1">
      <c r="A185" s="34"/>
      <c r="B185" s="35"/>
      <c r="C185" s="36"/>
      <c r="D185" s="225" t="s">
        <v>199</v>
      </c>
      <c r="E185" s="36"/>
      <c r="F185" s="226" t="s">
        <v>1211</v>
      </c>
      <c r="G185" s="36"/>
      <c r="H185" s="36"/>
      <c r="I185" s="150"/>
      <c r="J185" s="36"/>
      <c r="K185" s="36"/>
      <c r="L185" s="40"/>
      <c r="M185" s="227"/>
      <c r="N185" s="228"/>
      <c r="O185" s="87"/>
      <c r="P185" s="87"/>
      <c r="Q185" s="87"/>
      <c r="R185" s="87"/>
      <c r="S185" s="87"/>
      <c r="T185" s="88"/>
      <c r="U185" s="34"/>
      <c r="V185" s="34"/>
      <c r="W185" s="34"/>
      <c r="X185" s="34"/>
      <c r="Y185" s="34"/>
      <c r="Z185" s="34"/>
      <c r="AA185" s="34"/>
      <c r="AB185" s="34"/>
      <c r="AC185" s="34"/>
      <c r="AD185" s="34"/>
      <c r="AE185" s="34"/>
      <c r="AT185" s="13" t="s">
        <v>199</v>
      </c>
      <c r="AU185" s="13" t="s">
        <v>76</v>
      </c>
    </row>
    <row r="186" s="2" customFormat="1">
      <c r="A186" s="34"/>
      <c r="B186" s="35"/>
      <c r="C186" s="36"/>
      <c r="D186" s="225" t="s">
        <v>340</v>
      </c>
      <c r="E186" s="36"/>
      <c r="F186" s="229" t="s">
        <v>1212</v>
      </c>
      <c r="G186" s="36"/>
      <c r="H186" s="36"/>
      <c r="I186" s="150"/>
      <c r="J186" s="36"/>
      <c r="K186" s="36"/>
      <c r="L186" s="40"/>
      <c r="M186" s="227"/>
      <c r="N186" s="228"/>
      <c r="O186" s="87"/>
      <c r="P186" s="87"/>
      <c r="Q186" s="87"/>
      <c r="R186" s="87"/>
      <c r="S186" s="87"/>
      <c r="T186" s="88"/>
      <c r="U186" s="34"/>
      <c r="V186" s="34"/>
      <c r="W186" s="34"/>
      <c r="X186" s="34"/>
      <c r="Y186" s="34"/>
      <c r="Z186" s="34"/>
      <c r="AA186" s="34"/>
      <c r="AB186" s="34"/>
      <c r="AC186" s="34"/>
      <c r="AD186" s="34"/>
      <c r="AE186" s="34"/>
      <c r="AT186" s="13" t="s">
        <v>340</v>
      </c>
      <c r="AU186" s="13" t="s">
        <v>76</v>
      </c>
    </row>
    <row r="187" s="10" customFormat="1">
      <c r="A187" s="10"/>
      <c r="B187" s="230"/>
      <c r="C187" s="231"/>
      <c r="D187" s="225" t="s">
        <v>203</v>
      </c>
      <c r="E187" s="232" t="s">
        <v>1</v>
      </c>
      <c r="F187" s="233" t="s">
        <v>1213</v>
      </c>
      <c r="G187" s="231"/>
      <c r="H187" s="234">
        <v>20.800000000000001</v>
      </c>
      <c r="I187" s="235"/>
      <c r="J187" s="231"/>
      <c r="K187" s="231"/>
      <c r="L187" s="236"/>
      <c r="M187" s="237"/>
      <c r="N187" s="238"/>
      <c r="O187" s="238"/>
      <c r="P187" s="238"/>
      <c r="Q187" s="238"/>
      <c r="R187" s="238"/>
      <c r="S187" s="238"/>
      <c r="T187" s="239"/>
      <c r="U187" s="10"/>
      <c r="V187" s="10"/>
      <c r="W187" s="10"/>
      <c r="X187" s="10"/>
      <c r="Y187" s="10"/>
      <c r="Z187" s="10"/>
      <c r="AA187" s="10"/>
      <c r="AB187" s="10"/>
      <c r="AC187" s="10"/>
      <c r="AD187" s="10"/>
      <c r="AE187" s="10"/>
      <c r="AT187" s="240" t="s">
        <v>203</v>
      </c>
      <c r="AU187" s="240" t="s">
        <v>76</v>
      </c>
      <c r="AV187" s="10" t="s">
        <v>85</v>
      </c>
      <c r="AW187" s="10" t="s">
        <v>32</v>
      </c>
      <c r="AX187" s="10" t="s">
        <v>83</v>
      </c>
      <c r="AY187" s="240" t="s">
        <v>197</v>
      </c>
    </row>
    <row r="188" s="2" customFormat="1" ht="16.5" customHeight="1">
      <c r="A188" s="34"/>
      <c r="B188" s="35"/>
      <c r="C188" s="211" t="s">
        <v>304</v>
      </c>
      <c r="D188" s="211" t="s">
        <v>192</v>
      </c>
      <c r="E188" s="212" t="s">
        <v>1214</v>
      </c>
      <c r="F188" s="213" t="s">
        <v>1215</v>
      </c>
      <c r="G188" s="214" t="s">
        <v>345</v>
      </c>
      <c r="H188" s="215">
        <v>104</v>
      </c>
      <c r="I188" s="216"/>
      <c r="J188" s="217">
        <f>ROUND(I188*H188,2)</f>
        <v>0</v>
      </c>
      <c r="K188" s="218"/>
      <c r="L188" s="40"/>
      <c r="M188" s="219" t="s">
        <v>1</v>
      </c>
      <c r="N188" s="220" t="s">
        <v>41</v>
      </c>
      <c r="O188" s="87"/>
      <c r="P188" s="221">
        <f>O188*H188</f>
        <v>0</v>
      </c>
      <c r="Q188" s="221">
        <v>0</v>
      </c>
      <c r="R188" s="221">
        <f>Q188*H188</f>
        <v>0</v>
      </c>
      <c r="S188" s="221">
        <v>0</v>
      </c>
      <c r="T188" s="222">
        <f>S188*H188</f>
        <v>0</v>
      </c>
      <c r="U188" s="34"/>
      <c r="V188" s="34"/>
      <c r="W188" s="34"/>
      <c r="X188" s="34"/>
      <c r="Y188" s="34"/>
      <c r="Z188" s="34"/>
      <c r="AA188" s="34"/>
      <c r="AB188" s="34"/>
      <c r="AC188" s="34"/>
      <c r="AD188" s="34"/>
      <c r="AE188" s="34"/>
      <c r="AR188" s="223" t="s">
        <v>196</v>
      </c>
      <c r="AT188" s="223" t="s">
        <v>192</v>
      </c>
      <c r="AU188" s="223" t="s">
        <v>76</v>
      </c>
      <c r="AY188" s="13" t="s">
        <v>197</v>
      </c>
      <c r="BE188" s="224">
        <f>IF(N188="základní",J188,0)</f>
        <v>0</v>
      </c>
      <c r="BF188" s="224">
        <f>IF(N188="snížená",J188,0)</f>
        <v>0</v>
      </c>
      <c r="BG188" s="224">
        <f>IF(N188="zákl. přenesená",J188,0)</f>
        <v>0</v>
      </c>
      <c r="BH188" s="224">
        <f>IF(N188="sníž. přenesená",J188,0)</f>
        <v>0</v>
      </c>
      <c r="BI188" s="224">
        <f>IF(N188="nulová",J188,0)</f>
        <v>0</v>
      </c>
      <c r="BJ188" s="13" t="s">
        <v>83</v>
      </c>
      <c r="BK188" s="224">
        <f>ROUND(I188*H188,2)</f>
        <v>0</v>
      </c>
      <c r="BL188" s="13" t="s">
        <v>196</v>
      </c>
      <c r="BM188" s="223" t="s">
        <v>1216</v>
      </c>
    </row>
    <row r="189" s="2" customFormat="1">
      <c r="A189" s="34"/>
      <c r="B189" s="35"/>
      <c r="C189" s="36"/>
      <c r="D189" s="225" t="s">
        <v>199</v>
      </c>
      <c r="E189" s="36"/>
      <c r="F189" s="226" t="s">
        <v>1217</v>
      </c>
      <c r="G189" s="36"/>
      <c r="H189" s="36"/>
      <c r="I189" s="150"/>
      <c r="J189" s="36"/>
      <c r="K189" s="36"/>
      <c r="L189" s="40"/>
      <c r="M189" s="227"/>
      <c r="N189" s="228"/>
      <c r="O189" s="87"/>
      <c r="P189" s="87"/>
      <c r="Q189" s="87"/>
      <c r="R189" s="87"/>
      <c r="S189" s="87"/>
      <c r="T189" s="88"/>
      <c r="U189" s="34"/>
      <c r="V189" s="34"/>
      <c r="W189" s="34"/>
      <c r="X189" s="34"/>
      <c r="Y189" s="34"/>
      <c r="Z189" s="34"/>
      <c r="AA189" s="34"/>
      <c r="AB189" s="34"/>
      <c r="AC189" s="34"/>
      <c r="AD189" s="34"/>
      <c r="AE189" s="34"/>
      <c r="AT189" s="13" t="s">
        <v>199</v>
      </c>
      <c r="AU189" s="13" t="s">
        <v>76</v>
      </c>
    </row>
    <row r="190" s="2" customFormat="1">
      <c r="A190" s="34"/>
      <c r="B190" s="35"/>
      <c r="C190" s="36"/>
      <c r="D190" s="225" t="s">
        <v>340</v>
      </c>
      <c r="E190" s="36"/>
      <c r="F190" s="229" t="s">
        <v>737</v>
      </c>
      <c r="G190" s="36"/>
      <c r="H190" s="36"/>
      <c r="I190" s="150"/>
      <c r="J190" s="36"/>
      <c r="K190" s="36"/>
      <c r="L190" s="40"/>
      <c r="M190" s="227"/>
      <c r="N190" s="228"/>
      <c r="O190" s="87"/>
      <c r="P190" s="87"/>
      <c r="Q190" s="87"/>
      <c r="R190" s="87"/>
      <c r="S190" s="87"/>
      <c r="T190" s="88"/>
      <c r="U190" s="34"/>
      <c r="V190" s="34"/>
      <c r="W190" s="34"/>
      <c r="X190" s="34"/>
      <c r="Y190" s="34"/>
      <c r="Z190" s="34"/>
      <c r="AA190" s="34"/>
      <c r="AB190" s="34"/>
      <c r="AC190" s="34"/>
      <c r="AD190" s="34"/>
      <c r="AE190" s="34"/>
      <c r="AT190" s="13" t="s">
        <v>340</v>
      </c>
      <c r="AU190" s="13" t="s">
        <v>76</v>
      </c>
    </row>
    <row r="191" s="10" customFormat="1">
      <c r="A191" s="10"/>
      <c r="B191" s="230"/>
      <c r="C191" s="231"/>
      <c r="D191" s="225" t="s">
        <v>203</v>
      </c>
      <c r="E191" s="232" t="s">
        <v>1</v>
      </c>
      <c r="F191" s="233" t="s">
        <v>1218</v>
      </c>
      <c r="G191" s="231"/>
      <c r="H191" s="234">
        <v>104</v>
      </c>
      <c r="I191" s="235"/>
      <c r="J191" s="231"/>
      <c r="K191" s="231"/>
      <c r="L191" s="236"/>
      <c r="M191" s="237"/>
      <c r="N191" s="238"/>
      <c r="O191" s="238"/>
      <c r="P191" s="238"/>
      <c r="Q191" s="238"/>
      <c r="R191" s="238"/>
      <c r="S191" s="238"/>
      <c r="T191" s="239"/>
      <c r="U191" s="10"/>
      <c r="V191" s="10"/>
      <c r="W191" s="10"/>
      <c r="X191" s="10"/>
      <c r="Y191" s="10"/>
      <c r="Z191" s="10"/>
      <c r="AA191" s="10"/>
      <c r="AB191" s="10"/>
      <c r="AC191" s="10"/>
      <c r="AD191" s="10"/>
      <c r="AE191" s="10"/>
      <c r="AT191" s="240" t="s">
        <v>203</v>
      </c>
      <c r="AU191" s="240" t="s">
        <v>76</v>
      </c>
      <c r="AV191" s="10" t="s">
        <v>85</v>
      </c>
      <c r="AW191" s="10" t="s">
        <v>32</v>
      </c>
      <c r="AX191" s="10" t="s">
        <v>83</v>
      </c>
      <c r="AY191" s="240" t="s">
        <v>197</v>
      </c>
    </row>
    <row r="192" s="2" customFormat="1" ht="16.5" customHeight="1">
      <c r="A192" s="34"/>
      <c r="B192" s="35"/>
      <c r="C192" s="252" t="s">
        <v>7</v>
      </c>
      <c r="D192" s="252" t="s">
        <v>237</v>
      </c>
      <c r="E192" s="253" t="s">
        <v>1219</v>
      </c>
      <c r="F192" s="254" t="s">
        <v>1220</v>
      </c>
      <c r="G192" s="255" t="s">
        <v>195</v>
      </c>
      <c r="H192" s="256">
        <v>20</v>
      </c>
      <c r="I192" s="257"/>
      <c r="J192" s="258">
        <f>ROUND(I192*H192,2)</f>
        <v>0</v>
      </c>
      <c r="K192" s="259"/>
      <c r="L192" s="260"/>
      <c r="M192" s="261" t="s">
        <v>1</v>
      </c>
      <c r="N192" s="262" t="s">
        <v>41</v>
      </c>
      <c r="O192" s="87"/>
      <c r="P192" s="221">
        <f>O192*H192</f>
        <v>0</v>
      </c>
      <c r="Q192" s="221">
        <v>0</v>
      </c>
      <c r="R192" s="221">
        <f>Q192*H192</f>
        <v>0</v>
      </c>
      <c r="S192" s="221">
        <v>0</v>
      </c>
      <c r="T192" s="222">
        <f>S192*H192</f>
        <v>0</v>
      </c>
      <c r="U192" s="34"/>
      <c r="V192" s="34"/>
      <c r="W192" s="34"/>
      <c r="X192" s="34"/>
      <c r="Y192" s="34"/>
      <c r="Z192" s="34"/>
      <c r="AA192" s="34"/>
      <c r="AB192" s="34"/>
      <c r="AC192" s="34"/>
      <c r="AD192" s="34"/>
      <c r="AE192" s="34"/>
      <c r="AR192" s="223" t="s">
        <v>243</v>
      </c>
      <c r="AT192" s="223" t="s">
        <v>237</v>
      </c>
      <c r="AU192" s="223" t="s">
        <v>76</v>
      </c>
      <c r="AY192" s="13" t="s">
        <v>197</v>
      </c>
      <c r="BE192" s="224">
        <f>IF(N192="základní",J192,0)</f>
        <v>0</v>
      </c>
      <c r="BF192" s="224">
        <f>IF(N192="snížená",J192,0)</f>
        <v>0</v>
      </c>
      <c r="BG192" s="224">
        <f>IF(N192="zákl. přenesená",J192,0)</f>
        <v>0</v>
      </c>
      <c r="BH192" s="224">
        <f>IF(N192="sníž. přenesená",J192,0)</f>
        <v>0</v>
      </c>
      <c r="BI192" s="224">
        <f>IF(N192="nulová",J192,0)</f>
        <v>0</v>
      </c>
      <c r="BJ192" s="13" t="s">
        <v>83</v>
      </c>
      <c r="BK192" s="224">
        <f>ROUND(I192*H192,2)</f>
        <v>0</v>
      </c>
      <c r="BL192" s="13" t="s">
        <v>196</v>
      </c>
      <c r="BM192" s="223" t="s">
        <v>1221</v>
      </c>
    </row>
    <row r="193" s="2" customFormat="1">
      <c r="A193" s="34"/>
      <c r="B193" s="35"/>
      <c r="C193" s="36"/>
      <c r="D193" s="225" t="s">
        <v>199</v>
      </c>
      <c r="E193" s="36"/>
      <c r="F193" s="226" t="s">
        <v>1220</v>
      </c>
      <c r="G193" s="36"/>
      <c r="H193" s="36"/>
      <c r="I193" s="150"/>
      <c r="J193" s="36"/>
      <c r="K193" s="36"/>
      <c r="L193" s="40"/>
      <c r="M193" s="227"/>
      <c r="N193" s="228"/>
      <c r="O193" s="87"/>
      <c r="P193" s="87"/>
      <c r="Q193" s="87"/>
      <c r="R193" s="87"/>
      <c r="S193" s="87"/>
      <c r="T193" s="88"/>
      <c r="U193" s="34"/>
      <c r="V193" s="34"/>
      <c r="W193" s="34"/>
      <c r="X193" s="34"/>
      <c r="Y193" s="34"/>
      <c r="Z193" s="34"/>
      <c r="AA193" s="34"/>
      <c r="AB193" s="34"/>
      <c r="AC193" s="34"/>
      <c r="AD193" s="34"/>
      <c r="AE193" s="34"/>
      <c r="AT193" s="13" t="s">
        <v>199</v>
      </c>
      <c r="AU193" s="13" t="s">
        <v>76</v>
      </c>
    </row>
    <row r="194" s="2" customFormat="1" ht="16.5" customHeight="1">
      <c r="A194" s="34"/>
      <c r="B194" s="35"/>
      <c r="C194" s="211" t="s">
        <v>316</v>
      </c>
      <c r="D194" s="211" t="s">
        <v>192</v>
      </c>
      <c r="E194" s="212" t="s">
        <v>1078</v>
      </c>
      <c r="F194" s="213" t="s">
        <v>1079</v>
      </c>
      <c r="G194" s="214" t="s">
        <v>307</v>
      </c>
      <c r="H194" s="215">
        <v>23.327999999999999</v>
      </c>
      <c r="I194" s="216"/>
      <c r="J194" s="217">
        <f>ROUND(I194*H194,2)</f>
        <v>0</v>
      </c>
      <c r="K194" s="218"/>
      <c r="L194" s="40"/>
      <c r="M194" s="219" t="s">
        <v>1</v>
      </c>
      <c r="N194" s="220" t="s">
        <v>41</v>
      </c>
      <c r="O194" s="87"/>
      <c r="P194" s="221">
        <f>O194*H194</f>
        <v>0</v>
      </c>
      <c r="Q194" s="221">
        <v>0</v>
      </c>
      <c r="R194" s="221">
        <f>Q194*H194</f>
        <v>0</v>
      </c>
      <c r="S194" s="221">
        <v>0</v>
      </c>
      <c r="T194" s="222">
        <f>S194*H194</f>
        <v>0</v>
      </c>
      <c r="U194" s="34"/>
      <c r="V194" s="34"/>
      <c r="W194" s="34"/>
      <c r="X194" s="34"/>
      <c r="Y194" s="34"/>
      <c r="Z194" s="34"/>
      <c r="AA194" s="34"/>
      <c r="AB194" s="34"/>
      <c r="AC194" s="34"/>
      <c r="AD194" s="34"/>
      <c r="AE194" s="34"/>
      <c r="AR194" s="223" t="s">
        <v>503</v>
      </c>
      <c r="AT194" s="223" t="s">
        <v>192</v>
      </c>
      <c r="AU194" s="223" t="s">
        <v>76</v>
      </c>
      <c r="AY194" s="13" t="s">
        <v>197</v>
      </c>
      <c r="BE194" s="224">
        <f>IF(N194="základní",J194,0)</f>
        <v>0</v>
      </c>
      <c r="BF194" s="224">
        <f>IF(N194="snížená",J194,0)</f>
        <v>0</v>
      </c>
      <c r="BG194" s="224">
        <f>IF(N194="zákl. přenesená",J194,0)</f>
        <v>0</v>
      </c>
      <c r="BH194" s="224">
        <f>IF(N194="sníž. přenesená",J194,0)</f>
        <v>0</v>
      </c>
      <c r="BI194" s="224">
        <f>IF(N194="nulová",J194,0)</f>
        <v>0</v>
      </c>
      <c r="BJ194" s="13" t="s">
        <v>83</v>
      </c>
      <c r="BK194" s="224">
        <f>ROUND(I194*H194,2)</f>
        <v>0</v>
      </c>
      <c r="BL194" s="13" t="s">
        <v>503</v>
      </c>
      <c r="BM194" s="223" t="s">
        <v>1222</v>
      </c>
    </row>
    <row r="195" s="2" customFormat="1">
      <c r="A195" s="34"/>
      <c r="B195" s="35"/>
      <c r="C195" s="36"/>
      <c r="D195" s="225" t="s">
        <v>199</v>
      </c>
      <c r="E195" s="36"/>
      <c r="F195" s="226" t="s">
        <v>1081</v>
      </c>
      <c r="G195" s="36"/>
      <c r="H195" s="36"/>
      <c r="I195" s="150"/>
      <c r="J195" s="36"/>
      <c r="K195" s="36"/>
      <c r="L195" s="40"/>
      <c r="M195" s="227"/>
      <c r="N195" s="228"/>
      <c r="O195" s="87"/>
      <c r="P195" s="87"/>
      <c r="Q195" s="87"/>
      <c r="R195" s="87"/>
      <c r="S195" s="87"/>
      <c r="T195" s="88"/>
      <c r="U195" s="34"/>
      <c r="V195" s="34"/>
      <c r="W195" s="34"/>
      <c r="X195" s="34"/>
      <c r="Y195" s="34"/>
      <c r="Z195" s="34"/>
      <c r="AA195" s="34"/>
      <c r="AB195" s="34"/>
      <c r="AC195" s="34"/>
      <c r="AD195" s="34"/>
      <c r="AE195" s="34"/>
      <c r="AT195" s="13" t="s">
        <v>199</v>
      </c>
      <c r="AU195" s="13" t="s">
        <v>76</v>
      </c>
    </row>
    <row r="196" s="2" customFormat="1">
      <c r="A196" s="34"/>
      <c r="B196" s="35"/>
      <c r="C196" s="36"/>
      <c r="D196" s="225" t="s">
        <v>340</v>
      </c>
      <c r="E196" s="36"/>
      <c r="F196" s="229" t="s">
        <v>513</v>
      </c>
      <c r="G196" s="36"/>
      <c r="H196" s="36"/>
      <c r="I196" s="150"/>
      <c r="J196" s="36"/>
      <c r="K196" s="36"/>
      <c r="L196" s="40"/>
      <c r="M196" s="227"/>
      <c r="N196" s="228"/>
      <c r="O196" s="87"/>
      <c r="P196" s="87"/>
      <c r="Q196" s="87"/>
      <c r="R196" s="87"/>
      <c r="S196" s="87"/>
      <c r="T196" s="88"/>
      <c r="U196" s="34"/>
      <c r="V196" s="34"/>
      <c r="W196" s="34"/>
      <c r="X196" s="34"/>
      <c r="Y196" s="34"/>
      <c r="Z196" s="34"/>
      <c r="AA196" s="34"/>
      <c r="AB196" s="34"/>
      <c r="AC196" s="34"/>
      <c r="AD196" s="34"/>
      <c r="AE196" s="34"/>
      <c r="AT196" s="13" t="s">
        <v>340</v>
      </c>
      <c r="AU196" s="13" t="s">
        <v>76</v>
      </c>
    </row>
    <row r="197" s="10" customFormat="1">
      <c r="A197" s="10"/>
      <c r="B197" s="230"/>
      <c r="C197" s="231"/>
      <c r="D197" s="225" t="s">
        <v>203</v>
      </c>
      <c r="E197" s="232" t="s">
        <v>1</v>
      </c>
      <c r="F197" s="233" t="s">
        <v>1223</v>
      </c>
      <c r="G197" s="231"/>
      <c r="H197" s="234">
        <v>23.327999999999999</v>
      </c>
      <c r="I197" s="235"/>
      <c r="J197" s="231"/>
      <c r="K197" s="231"/>
      <c r="L197" s="236"/>
      <c r="M197" s="237"/>
      <c r="N197" s="238"/>
      <c r="O197" s="238"/>
      <c r="P197" s="238"/>
      <c r="Q197" s="238"/>
      <c r="R197" s="238"/>
      <c r="S197" s="238"/>
      <c r="T197" s="239"/>
      <c r="U197" s="10"/>
      <c r="V197" s="10"/>
      <c r="W197" s="10"/>
      <c r="X197" s="10"/>
      <c r="Y197" s="10"/>
      <c r="Z197" s="10"/>
      <c r="AA197" s="10"/>
      <c r="AB197" s="10"/>
      <c r="AC197" s="10"/>
      <c r="AD197" s="10"/>
      <c r="AE197" s="10"/>
      <c r="AT197" s="240" t="s">
        <v>203</v>
      </c>
      <c r="AU197" s="240" t="s">
        <v>76</v>
      </c>
      <c r="AV197" s="10" t="s">
        <v>85</v>
      </c>
      <c r="AW197" s="10" t="s">
        <v>32</v>
      </c>
      <c r="AX197" s="10" t="s">
        <v>83</v>
      </c>
      <c r="AY197" s="240" t="s">
        <v>197</v>
      </c>
    </row>
    <row r="198" s="2" customFormat="1" ht="16.5" customHeight="1">
      <c r="A198" s="34"/>
      <c r="B198" s="35"/>
      <c r="C198" s="211" t="s">
        <v>323</v>
      </c>
      <c r="D198" s="211" t="s">
        <v>192</v>
      </c>
      <c r="E198" s="212" t="s">
        <v>509</v>
      </c>
      <c r="F198" s="213" t="s">
        <v>510</v>
      </c>
      <c r="G198" s="214" t="s">
        <v>307</v>
      </c>
      <c r="H198" s="215">
        <v>0.20000000000000001</v>
      </c>
      <c r="I198" s="216"/>
      <c r="J198" s="217">
        <f>ROUND(I198*H198,2)</f>
        <v>0</v>
      </c>
      <c r="K198" s="218"/>
      <c r="L198" s="40"/>
      <c r="M198" s="219" t="s">
        <v>1</v>
      </c>
      <c r="N198" s="220" t="s">
        <v>41</v>
      </c>
      <c r="O198" s="87"/>
      <c r="P198" s="221">
        <f>O198*H198</f>
        <v>0</v>
      </c>
      <c r="Q198" s="221">
        <v>0</v>
      </c>
      <c r="R198" s="221">
        <f>Q198*H198</f>
        <v>0</v>
      </c>
      <c r="S198" s="221">
        <v>0</v>
      </c>
      <c r="T198" s="222">
        <f>S198*H198</f>
        <v>0</v>
      </c>
      <c r="U198" s="34"/>
      <c r="V198" s="34"/>
      <c r="W198" s="34"/>
      <c r="X198" s="34"/>
      <c r="Y198" s="34"/>
      <c r="Z198" s="34"/>
      <c r="AA198" s="34"/>
      <c r="AB198" s="34"/>
      <c r="AC198" s="34"/>
      <c r="AD198" s="34"/>
      <c r="AE198" s="34"/>
      <c r="AR198" s="223" t="s">
        <v>503</v>
      </c>
      <c r="AT198" s="223" t="s">
        <v>192</v>
      </c>
      <c r="AU198" s="223" t="s">
        <v>76</v>
      </c>
      <c r="AY198" s="13" t="s">
        <v>197</v>
      </c>
      <c r="BE198" s="224">
        <f>IF(N198="základní",J198,0)</f>
        <v>0</v>
      </c>
      <c r="BF198" s="224">
        <f>IF(N198="snížená",J198,0)</f>
        <v>0</v>
      </c>
      <c r="BG198" s="224">
        <f>IF(N198="zákl. přenesená",J198,0)</f>
        <v>0</v>
      </c>
      <c r="BH198" s="224">
        <f>IF(N198="sníž. přenesená",J198,0)</f>
        <v>0</v>
      </c>
      <c r="BI198" s="224">
        <f>IF(N198="nulová",J198,0)</f>
        <v>0</v>
      </c>
      <c r="BJ198" s="13" t="s">
        <v>83</v>
      </c>
      <c r="BK198" s="224">
        <f>ROUND(I198*H198,2)</f>
        <v>0</v>
      </c>
      <c r="BL198" s="13" t="s">
        <v>503</v>
      </c>
      <c r="BM198" s="223" t="s">
        <v>1224</v>
      </c>
    </row>
    <row r="199" s="2" customFormat="1">
      <c r="A199" s="34"/>
      <c r="B199" s="35"/>
      <c r="C199" s="36"/>
      <c r="D199" s="225" t="s">
        <v>199</v>
      </c>
      <c r="E199" s="36"/>
      <c r="F199" s="226" t="s">
        <v>512</v>
      </c>
      <c r="G199" s="36"/>
      <c r="H199" s="36"/>
      <c r="I199" s="150"/>
      <c r="J199" s="36"/>
      <c r="K199" s="36"/>
      <c r="L199" s="40"/>
      <c r="M199" s="227"/>
      <c r="N199" s="228"/>
      <c r="O199" s="87"/>
      <c r="P199" s="87"/>
      <c r="Q199" s="87"/>
      <c r="R199" s="87"/>
      <c r="S199" s="87"/>
      <c r="T199" s="88"/>
      <c r="U199" s="34"/>
      <c r="V199" s="34"/>
      <c r="W199" s="34"/>
      <c r="X199" s="34"/>
      <c r="Y199" s="34"/>
      <c r="Z199" s="34"/>
      <c r="AA199" s="34"/>
      <c r="AB199" s="34"/>
      <c r="AC199" s="34"/>
      <c r="AD199" s="34"/>
      <c r="AE199" s="34"/>
      <c r="AT199" s="13" t="s">
        <v>199</v>
      </c>
      <c r="AU199" s="13" t="s">
        <v>76</v>
      </c>
    </row>
    <row r="200" s="2" customFormat="1">
      <c r="A200" s="34"/>
      <c r="B200" s="35"/>
      <c r="C200" s="36"/>
      <c r="D200" s="225" t="s">
        <v>340</v>
      </c>
      <c r="E200" s="36"/>
      <c r="F200" s="229" t="s">
        <v>513</v>
      </c>
      <c r="G200" s="36"/>
      <c r="H200" s="36"/>
      <c r="I200" s="150"/>
      <c r="J200" s="36"/>
      <c r="K200" s="36"/>
      <c r="L200" s="40"/>
      <c r="M200" s="227"/>
      <c r="N200" s="228"/>
      <c r="O200" s="87"/>
      <c r="P200" s="87"/>
      <c r="Q200" s="87"/>
      <c r="R200" s="87"/>
      <c r="S200" s="87"/>
      <c r="T200" s="88"/>
      <c r="U200" s="34"/>
      <c r="V200" s="34"/>
      <c r="W200" s="34"/>
      <c r="X200" s="34"/>
      <c r="Y200" s="34"/>
      <c r="Z200" s="34"/>
      <c r="AA200" s="34"/>
      <c r="AB200" s="34"/>
      <c r="AC200" s="34"/>
      <c r="AD200" s="34"/>
      <c r="AE200" s="34"/>
      <c r="AT200" s="13" t="s">
        <v>340</v>
      </c>
      <c r="AU200" s="13" t="s">
        <v>76</v>
      </c>
    </row>
    <row r="201" s="2" customFormat="1" ht="16.5" customHeight="1">
      <c r="A201" s="34"/>
      <c r="B201" s="35"/>
      <c r="C201" s="211" t="s">
        <v>330</v>
      </c>
      <c r="D201" s="211" t="s">
        <v>192</v>
      </c>
      <c r="E201" s="212" t="s">
        <v>1225</v>
      </c>
      <c r="F201" s="213" t="s">
        <v>1226</v>
      </c>
      <c r="G201" s="214" t="s">
        <v>307</v>
      </c>
      <c r="H201" s="215">
        <v>10.779999999999999</v>
      </c>
      <c r="I201" s="216"/>
      <c r="J201" s="217">
        <f>ROUND(I201*H201,2)</f>
        <v>0</v>
      </c>
      <c r="K201" s="218"/>
      <c r="L201" s="40"/>
      <c r="M201" s="219" t="s">
        <v>1</v>
      </c>
      <c r="N201" s="220" t="s">
        <v>41</v>
      </c>
      <c r="O201" s="87"/>
      <c r="P201" s="221">
        <f>O201*H201</f>
        <v>0</v>
      </c>
      <c r="Q201" s="221">
        <v>0</v>
      </c>
      <c r="R201" s="221">
        <f>Q201*H201</f>
        <v>0</v>
      </c>
      <c r="S201" s="221">
        <v>0</v>
      </c>
      <c r="T201" s="222">
        <f>S201*H201</f>
        <v>0</v>
      </c>
      <c r="U201" s="34"/>
      <c r="V201" s="34"/>
      <c r="W201" s="34"/>
      <c r="X201" s="34"/>
      <c r="Y201" s="34"/>
      <c r="Z201" s="34"/>
      <c r="AA201" s="34"/>
      <c r="AB201" s="34"/>
      <c r="AC201" s="34"/>
      <c r="AD201" s="34"/>
      <c r="AE201" s="34"/>
      <c r="AR201" s="223" t="s">
        <v>503</v>
      </c>
      <c r="AT201" s="223" t="s">
        <v>192</v>
      </c>
      <c r="AU201" s="223" t="s">
        <v>76</v>
      </c>
      <c r="AY201" s="13" t="s">
        <v>197</v>
      </c>
      <c r="BE201" s="224">
        <f>IF(N201="základní",J201,0)</f>
        <v>0</v>
      </c>
      <c r="BF201" s="224">
        <f>IF(N201="snížená",J201,0)</f>
        <v>0</v>
      </c>
      <c r="BG201" s="224">
        <f>IF(N201="zákl. přenesená",J201,0)</f>
        <v>0</v>
      </c>
      <c r="BH201" s="224">
        <f>IF(N201="sníž. přenesená",J201,0)</f>
        <v>0</v>
      </c>
      <c r="BI201" s="224">
        <f>IF(N201="nulová",J201,0)</f>
        <v>0</v>
      </c>
      <c r="BJ201" s="13" t="s">
        <v>83</v>
      </c>
      <c r="BK201" s="224">
        <f>ROUND(I201*H201,2)</f>
        <v>0</v>
      </c>
      <c r="BL201" s="13" t="s">
        <v>503</v>
      </c>
      <c r="BM201" s="223" t="s">
        <v>1227</v>
      </c>
    </row>
    <row r="202" s="2" customFormat="1">
      <c r="A202" s="34"/>
      <c r="B202" s="35"/>
      <c r="C202" s="36"/>
      <c r="D202" s="225" t="s">
        <v>199</v>
      </c>
      <c r="E202" s="36"/>
      <c r="F202" s="226" t="s">
        <v>1228</v>
      </c>
      <c r="G202" s="36"/>
      <c r="H202" s="36"/>
      <c r="I202" s="150"/>
      <c r="J202" s="36"/>
      <c r="K202" s="36"/>
      <c r="L202" s="40"/>
      <c r="M202" s="227"/>
      <c r="N202" s="228"/>
      <c r="O202" s="87"/>
      <c r="P202" s="87"/>
      <c r="Q202" s="87"/>
      <c r="R202" s="87"/>
      <c r="S202" s="87"/>
      <c r="T202" s="88"/>
      <c r="U202" s="34"/>
      <c r="V202" s="34"/>
      <c r="W202" s="34"/>
      <c r="X202" s="34"/>
      <c r="Y202" s="34"/>
      <c r="Z202" s="34"/>
      <c r="AA202" s="34"/>
      <c r="AB202" s="34"/>
      <c r="AC202" s="34"/>
      <c r="AD202" s="34"/>
      <c r="AE202" s="34"/>
      <c r="AT202" s="13" t="s">
        <v>199</v>
      </c>
      <c r="AU202" s="13" t="s">
        <v>76</v>
      </c>
    </row>
    <row r="203" s="2" customFormat="1">
      <c r="A203" s="34"/>
      <c r="B203" s="35"/>
      <c r="C203" s="36"/>
      <c r="D203" s="225" t="s">
        <v>340</v>
      </c>
      <c r="E203" s="36"/>
      <c r="F203" s="229" t="s">
        <v>513</v>
      </c>
      <c r="G203" s="36"/>
      <c r="H203" s="36"/>
      <c r="I203" s="150"/>
      <c r="J203" s="36"/>
      <c r="K203" s="36"/>
      <c r="L203" s="40"/>
      <c r="M203" s="227"/>
      <c r="N203" s="228"/>
      <c r="O203" s="87"/>
      <c r="P203" s="87"/>
      <c r="Q203" s="87"/>
      <c r="R203" s="87"/>
      <c r="S203" s="87"/>
      <c r="T203" s="88"/>
      <c r="U203" s="34"/>
      <c r="V203" s="34"/>
      <c r="W203" s="34"/>
      <c r="X203" s="34"/>
      <c r="Y203" s="34"/>
      <c r="Z203" s="34"/>
      <c r="AA203" s="34"/>
      <c r="AB203" s="34"/>
      <c r="AC203" s="34"/>
      <c r="AD203" s="34"/>
      <c r="AE203" s="34"/>
      <c r="AT203" s="13" t="s">
        <v>340</v>
      </c>
      <c r="AU203" s="13" t="s">
        <v>76</v>
      </c>
    </row>
    <row r="204" s="10" customFormat="1">
      <c r="A204" s="10"/>
      <c r="B204" s="230"/>
      <c r="C204" s="231"/>
      <c r="D204" s="225" t="s">
        <v>203</v>
      </c>
      <c r="E204" s="232" t="s">
        <v>1</v>
      </c>
      <c r="F204" s="233" t="s">
        <v>1229</v>
      </c>
      <c r="G204" s="231"/>
      <c r="H204" s="234">
        <v>5.0599999999999996</v>
      </c>
      <c r="I204" s="235"/>
      <c r="J204" s="231"/>
      <c r="K204" s="231"/>
      <c r="L204" s="236"/>
      <c r="M204" s="237"/>
      <c r="N204" s="238"/>
      <c r="O204" s="238"/>
      <c r="P204" s="238"/>
      <c r="Q204" s="238"/>
      <c r="R204" s="238"/>
      <c r="S204" s="238"/>
      <c r="T204" s="239"/>
      <c r="U204" s="10"/>
      <c r="V204" s="10"/>
      <c r="W204" s="10"/>
      <c r="X204" s="10"/>
      <c r="Y204" s="10"/>
      <c r="Z204" s="10"/>
      <c r="AA204" s="10"/>
      <c r="AB204" s="10"/>
      <c r="AC204" s="10"/>
      <c r="AD204" s="10"/>
      <c r="AE204" s="10"/>
      <c r="AT204" s="240" t="s">
        <v>203</v>
      </c>
      <c r="AU204" s="240" t="s">
        <v>76</v>
      </c>
      <c r="AV204" s="10" t="s">
        <v>85</v>
      </c>
      <c r="AW204" s="10" t="s">
        <v>32</v>
      </c>
      <c r="AX204" s="10" t="s">
        <v>76</v>
      </c>
      <c r="AY204" s="240" t="s">
        <v>197</v>
      </c>
    </row>
    <row r="205" s="10" customFormat="1">
      <c r="A205" s="10"/>
      <c r="B205" s="230"/>
      <c r="C205" s="231"/>
      <c r="D205" s="225" t="s">
        <v>203</v>
      </c>
      <c r="E205" s="232" t="s">
        <v>1</v>
      </c>
      <c r="F205" s="233" t="s">
        <v>1230</v>
      </c>
      <c r="G205" s="231"/>
      <c r="H205" s="234">
        <v>5.7199999999999998</v>
      </c>
      <c r="I205" s="235"/>
      <c r="J205" s="231"/>
      <c r="K205" s="231"/>
      <c r="L205" s="236"/>
      <c r="M205" s="237"/>
      <c r="N205" s="238"/>
      <c r="O205" s="238"/>
      <c r="P205" s="238"/>
      <c r="Q205" s="238"/>
      <c r="R205" s="238"/>
      <c r="S205" s="238"/>
      <c r="T205" s="239"/>
      <c r="U205" s="10"/>
      <c r="V205" s="10"/>
      <c r="W205" s="10"/>
      <c r="X205" s="10"/>
      <c r="Y205" s="10"/>
      <c r="Z205" s="10"/>
      <c r="AA205" s="10"/>
      <c r="AB205" s="10"/>
      <c r="AC205" s="10"/>
      <c r="AD205" s="10"/>
      <c r="AE205" s="10"/>
      <c r="AT205" s="240" t="s">
        <v>203</v>
      </c>
      <c r="AU205" s="240" t="s">
        <v>76</v>
      </c>
      <c r="AV205" s="10" t="s">
        <v>85</v>
      </c>
      <c r="AW205" s="10" t="s">
        <v>32</v>
      </c>
      <c r="AX205" s="10" t="s">
        <v>76</v>
      </c>
      <c r="AY205" s="240" t="s">
        <v>197</v>
      </c>
    </row>
    <row r="206" s="11" customFormat="1">
      <c r="A206" s="11"/>
      <c r="B206" s="241"/>
      <c r="C206" s="242"/>
      <c r="D206" s="225" t="s">
        <v>203</v>
      </c>
      <c r="E206" s="243" t="s">
        <v>1</v>
      </c>
      <c r="F206" s="244" t="s">
        <v>206</v>
      </c>
      <c r="G206" s="242"/>
      <c r="H206" s="245">
        <v>10.779999999999999</v>
      </c>
      <c r="I206" s="246"/>
      <c r="J206" s="242"/>
      <c r="K206" s="242"/>
      <c r="L206" s="247"/>
      <c r="M206" s="248"/>
      <c r="N206" s="249"/>
      <c r="O206" s="249"/>
      <c r="P206" s="249"/>
      <c r="Q206" s="249"/>
      <c r="R206" s="249"/>
      <c r="S206" s="249"/>
      <c r="T206" s="250"/>
      <c r="U206" s="11"/>
      <c r="V206" s="11"/>
      <c r="W206" s="11"/>
      <c r="X206" s="11"/>
      <c r="Y206" s="11"/>
      <c r="Z206" s="11"/>
      <c r="AA206" s="11"/>
      <c r="AB206" s="11"/>
      <c r="AC206" s="11"/>
      <c r="AD206" s="11"/>
      <c r="AE206" s="11"/>
      <c r="AT206" s="251" t="s">
        <v>203</v>
      </c>
      <c r="AU206" s="251" t="s">
        <v>76</v>
      </c>
      <c r="AV206" s="11" t="s">
        <v>196</v>
      </c>
      <c r="AW206" s="11" t="s">
        <v>32</v>
      </c>
      <c r="AX206" s="11" t="s">
        <v>83</v>
      </c>
      <c r="AY206" s="251" t="s">
        <v>197</v>
      </c>
    </row>
    <row r="207" s="2" customFormat="1" ht="16.5" customHeight="1">
      <c r="A207" s="34"/>
      <c r="B207" s="35"/>
      <c r="C207" s="211" t="s">
        <v>335</v>
      </c>
      <c r="D207" s="211" t="s">
        <v>192</v>
      </c>
      <c r="E207" s="212" t="s">
        <v>1097</v>
      </c>
      <c r="F207" s="213" t="s">
        <v>1098</v>
      </c>
      <c r="G207" s="214" t="s">
        <v>307</v>
      </c>
      <c r="H207" s="215">
        <v>34.308</v>
      </c>
      <c r="I207" s="216"/>
      <c r="J207" s="217">
        <f>ROUND(I207*H207,2)</f>
        <v>0</v>
      </c>
      <c r="K207" s="218"/>
      <c r="L207" s="40"/>
      <c r="M207" s="219" t="s">
        <v>1</v>
      </c>
      <c r="N207" s="220" t="s">
        <v>41</v>
      </c>
      <c r="O207" s="87"/>
      <c r="P207" s="221">
        <f>O207*H207</f>
        <v>0</v>
      </c>
      <c r="Q207" s="221">
        <v>0</v>
      </c>
      <c r="R207" s="221">
        <f>Q207*H207</f>
        <v>0</v>
      </c>
      <c r="S207" s="221">
        <v>0</v>
      </c>
      <c r="T207" s="222">
        <f>S207*H207</f>
        <v>0</v>
      </c>
      <c r="U207" s="34"/>
      <c r="V207" s="34"/>
      <c r="W207" s="34"/>
      <c r="X207" s="34"/>
      <c r="Y207" s="34"/>
      <c r="Z207" s="34"/>
      <c r="AA207" s="34"/>
      <c r="AB207" s="34"/>
      <c r="AC207" s="34"/>
      <c r="AD207" s="34"/>
      <c r="AE207" s="34"/>
      <c r="AR207" s="223" t="s">
        <v>503</v>
      </c>
      <c r="AT207" s="223" t="s">
        <v>192</v>
      </c>
      <c r="AU207" s="223" t="s">
        <v>76</v>
      </c>
      <c r="AY207" s="13" t="s">
        <v>197</v>
      </c>
      <c r="BE207" s="224">
        <f>IF(N207="základní",J207,0)</f>
        <v>0</v>
      </c>
      <c r="BF207" s="224">
        <f>IF(N207="snížená",J207,0)</f>
        <v>0</v>
      </c>
      <c r="BG207" s="224">
        <f>IF(N207="zákl. přenesená",J207,0)</f>
        <v>0</v>
      </c>
      <c r="BH207" s="224">
        <f>IF(N207="sníž. přenesená",J207,0)</f>
        <v>0</v>
      </c>
      <c r="BI207" s="224">
        <f>IF(N207="nulová",J207,0)</f>
        <v>0</v>
      </c>
      <c r="BJ207" s="13" t="s">
        <v>83</v>
      </c>
      <c r="BK207" s="224">
        <f>ROUND(I207*H207,2)</f>
        <v>0</v>
      </c>
      <c r="BL207" s="13" t="s">
        <v>503</v>
      </c>
      <c r="BM207" s="223" t="s">
        <v>1231</v>
      </c>
    </row>
    <row r="208" s="2" customFormat="1">
      <c r="A208" s="34"/>
      <c r="B208" s="35"/>
      <c r="C208" s="36"/>
      <c r="D208" s="225" t="s">
        <v>199</v>
      </c>
      <c r="E208" s="36"/>
      <c r="F208" s="226" t="s">
        <v>1100</v>
      </c>
      <c r="G208" s="36"/>
      <c r="H208" s="36"/>
      <c r="I208" s="150"/>
      <c r="J208" s="36"/>
      <c r="K208" s="36"/>
      <c r="L208" s="40"/>
      <c r="M208" s="227"/>
      <c r="N208" s="228"/>
      <c r="O208" s="87"/>
      <c r="P208" s="87"/>
      <c r="Q208" s="87"/>
      <c r="R208" s="87"/>
      <c r="S208" s="87"/>
      <c r="T208" s="88"/>
      <c r="U208" s="34"/>
      <c r="V208" s="34"/>
      <c r="W208" s="34"/>
      <c r="X208" s="34"/>
      <c r="Y208" s="34"/>
      <c r="Z208" s="34"/>
      <c r="AA208" s="34"/>
      <c r="AB208" s="34"/>
      <c r="AC208" s="34"/>
      <c r="AD208" s="34"/>
      <c r="AE208" s="34"/>
      <c r="AT208" s="13" t="s">
        <v>199</v>
      </c>
      <c r="AU208" s="13" t="s">
        <v>76</v>
      </c>
    </row>
    <row r="209" s="2" customFormat="1">
      <c r="A209" s="34"/>
      <c r="B209" s="35"/>
      <c r="C209" s="36"/>
      <c r="D209" s="225" t="s">
        <v>340</v>
      </c>
      <c r="E209" s="36"/>
      <c r="F209" s="229" t="s">
        <v>525</v>
      </c>
      <c r="G209" s="36"/>
      <c r="H209" s="36"/>
      <c r="I209" s="150"/>
      <c r="J209" s="36"/>
      <c r="K209" s="36"/>
      <c r="L209" s="40"/>
      <c r="M209" s="227"/>
      <c r="N209" s="228"/>
      <c r="O209" s="87"/>
      <c r="P209" s="87"/>
      <c r="Q209" s="87"/>
      <c r="R209" s="87"/>
      <c r="S209" s="87"/>
      <c r="T209" s="88"/>
      <c r="U209" s="34"/>
      <c r="V209" s="34"/>
      <c r="W209" s="34"/>
      <c r="X209" s="34"/>
      <c r="Y209" s="34"/>
      <c r="Z209" s="34"/>
      <c r="AA209" s="34"/>
      <c r="AB209" s="34"/>
      <c r="AC209" s="34"/>
      <c r="AD209" s="34"/>
      <c r="AE209" s="34"/>
      <c r="AT209" s="13" t="s">
        <v>340</v>
      </c>
      <c r="AU209" s="13" t="s">
        <v>76</v>
      </c>
    </row>
    <row r="210" s="10" customFormat="1">
      <c r="A210" s="10"/>
      <c r="B210" s="230"/>
      <c r="C210" s="231"/>
      <c r="D210" s="225" t="s">
        <v>203</v>
      </c>
      <c r="E210" s="232" t="s">
        <v>1</v>
      </c>
      <c r="F210" s="233" t="s">
        <v>1232</v>
      </c>
      <c r="G210" s="231"/>
      <c r="H210" s="234">
        <v>34.308</v>
      </c>
      <c r="I210" s="235"/>
      <c r="J210" s="231"/>
      <c r="K210" s="231"/>
      <c r="L210" s="236"/>
      <c r="M210" s="237"/>
      <c r="N210" s="238"/>
      <c r="O210" s="238"/>
      <c r="P210" s="238"/>
      <c r="Q210" s="238"/>
      <c r="R210" s="238"/>
      <c r="S210" s="238"/>
      <c r="T210" s="239"/>
      <c r="U210" s="10"/>
      <c r="V210" s="10"/>
      <c r="W210" s="10"/>
      <c r="X210" s="10"/>
      <c r="Y210" s="10"/>
      <c r="Z210" s="10"/>
      <c r="AA210" s="10"/>
      <c r="AB210" s="10"/>
      <c r="AC210" s="10"/>
      <c r="AD210" s="10"/>
      <c r="AE210" s="10"/>
      <c r="AT210" s="240" t="s">
        <v>203</v>
      </c>
      <c r="AU210" s="240" t="s">
        <v>76</v>
      </c>
      <c r="AV210" s="10" t="s">
        <v>85</v>
      </c>
      <c r="AW210" s="10" t="s">
        <v>32</v>
      </c>
      <c r="AX210" s="10" t="s">
        <v>83</v>
      </c>
      <c r="AY210" s="240" t="s">
        <v>197</v>
      </c>
    </row>
    <row r="211" s="2" customFormat="1" ht="16.5" customHeight="1">
      <c r="A211" s="34"/>
      <c r="B211" s="35"/>
      <c r="C211" s="211" t="s">
        <v>342</v>
      </c>
      <c r="D211" s="211" t="s">
        <v>192</v>
      </c>
      <c r="E211" s="212" t="s">
        <v>1097</v>
      </c>
      <c r="F211" s="213" t="s">
        <v>1098</v>
      </c>
      <c r="G211" s="214" t="s">
        <v>307</v>
      </c>
      <c r="H211" s="215">
        <v>10.789999999999999</v>
      </c>
      <c r="I211" s="216"/>
      <c r="J211" s="217">
        <f>ROUND(I211*H211,2)</f>
        <v>0</v>
      </c>
      <c r="K211" s="218"/>
      <c r="L211" s="40"/>
      <c r="M211" s="219" t="s">
        <v>1</v>
      </c>
      <c r="N211" s="220" t="s">
        <v>41</v>
      </c>
      <c r="O211" s="87"/>
      <c r="P211" s="221">
        <f>O211*H211</f>
        <v>0</v>
      </c>
      <c r="Q211" s="221">
        <v>0</v>
      </c>
      <c r="R211" s="221">
        <f>Q211*H211</f>
        <v>0</v>
      </c>
      <c r="S211" s="221">
        <v>0</v>
      </c>
      <c r="T211" s="222">
        <f>S211*H211</f>
        <v>0</v>
      </c>
      <c r="U211" s="34"/>
      <c r="V211" s="34"/>
      <c r="W211" s="34"/>
      <c r="X211" s="34"/>
      <c r="Y211" s="34"/>
      <c r="Z211" s="34"/>
      <c r="AA211" s="34"/>
      <c r="AB211" s="34"/>
      <c r="AC211" s="34"/>
      <c r="AD211" s="34"/>
      <c r="AE211" s="34"/>
      <c r="AR211" s="223" t="s">
        <v>503</v>
      </c>
      <c r="AT211" s="223" t="s">
        <v>192</v>
      </c>
      <c r="AU211" s="223" t="s">
        <v>76</v>
      </c>
      <c r="AY211" s="13" t="s">
        <v>197</v>
      </c>
      <c r="BE211" s="224">
        <f>IF(N211="základní",J211,0)</f>
        <v>0</v>
      </c>
      <c r="BF211" s="224">
        <f>IF(N211="snížená",J211,0)</f>
        <v>0</v>
      </c>
      <c r="BG211" s="224">
        <f>IF(N211="zákl. přenesená",J211,0)</f>
        <v>0</v>
      </c>
      <c r="BH211" s="224">
        <f>IF(N211="sníž. přenesená",J211,0)</f>
        <v>0</v>
      </c>
      <c r="BI211" s="224">
        <f>IF(N211="nulová",J211,0)</f>
        <v>0</v>
      </c>
      <c r="BJ211" s="13" t="s">
        <v>83</v>
      </c>
      <c r="BK211" s="224">
        <f>ROUND(I211*H211,2)</f>
        <v>0</v>
      </c>
      <c r="BL211" s="13" t="s">
        <v>503</v>
      </c>
      <c r="BM211" s="223" t="s">
        <v>1233</v>
      </c>
    </row>
    <row r="212" s="2" customFormat="1">
      <c r="A212" s="34"/>
      <c r="B212" s="35"/>
      <c r="C212" s="36"/>
      <c r="D212" s="225" t="s">
        <v>199</v>
      </c>
      <c r="E212" s="36"/>
      <c r="F212" s="226" t="s">
        <v>1100</v>
      </c>
      <c r="G212" s="36"/>
      <c r="H212" s="36"/>
      <c r="I212" s="150"/>
      <c r="J212" s="36"/>
      <c r="K212" s="36"/>
      <c r="L212" s="40"/>
      <c r="M212" s="227"/>
      <c r="N212" s="228"/>
      <c r="O212" s="87"/>
      <c r="P212" s="87"/>
      <c r="Q212" s="87"/>
      <c r="R212" s="87"/>
      <c r="S212" s="87"/>
      <c r="T212" s="88"/>
      <c r="U212" s="34"/>
      <c r="V212" s="34"/>
      <c r="W212" s="34"/>
      <c r="X212" s="34"/>
      <c r="Y212" s="34"/>
      <c r="Z212" s="34"/>
      <c r="AA212" s="34"/>
      <c r="AB212" s="34"/>
      <c r="AC212" s="34"/>
      <c r="AD212" s="34"/>
      <c r="AE212" s="34"/>
      <c r="AT212" s="13" t="s">
        <v>199</v>
      </c>
      <c r="AU212" s="13" t="s">
        <v>76</v>
      </c>
    </row>
    <row r="213" s="2" customFormat="1">
      <c r="A213" s="34"/>
      <c r="B213" s="35"/>
      <c r="C213" s="36"/>
      <c r="D213" s="225" t="s">
        <v>340</v>
      </c>
      <c r="E213" s="36"/>
      <c r="F213" s="229" t="s">
        <v>525</v>
      </c>
      <c r="G213" s="36"/>
      <c r="H213" s="36"/>
      <c r="I213" s="150"/>
      <c r="J213" s="36"/>
      <c r="K213" s="36"/>
      <c r="L213" s="40"/>
      <c r="M213" s="227"/>
      <c r="N213" s="228"/>
      <c r="O213" s="87"/>
      <c r="P213" s="87"/>
      <c r="Q213" s="87"/>
      <c r="R213" s="87"/>
      <c r="S213" s="87"/>
      <c r="T213" s="88"/>
      <c r="U213" s="34"/>
      <c r="V213" s="34"/>
      <c r="W213" s="34"/>
      <c r="X213" s="34"/>
      <c r="Y213" s="34"/>
      <c r="Z213" s="34"/>
      <c r="AA213" s="34"/>
      <c r="AB213" s="34"/>
      <c r="AC213" s="34"/>
      <c r="AD213" s="34"/>
      <c r="AE213" s="34"/>
      <c r="AT213" s="13" t="s">
        <v>340</v>
      </c>
      <c r="AU213" s="13" t="s">
        <v>76</v>
      </c>
    </row>
    <row r="214" s="10" customFormat="1">
      <c r="A214" s="10"/>
      <c r="B214" s="230"/>
      <c r="C214" s="231"/>
      <c r="D214" s="225" t="s">
        <v>203</v>
      </c>
      <c r="E214" s="232" t="s">
        <v>1</v>
      </c>
      <c r="F214" s="233" t="s">
        <v>1234</v>
      </c>
      <c r="G214" s="231"/>
      <c r="H214" s="234">
        <v>10.789999999999999</v>
      </c>
      <c r="I214" s="235"/>
      <c r="J214" s="231"/>
      <c r="K214" s="231"/>
      <c r="L214" s="236"/>
      <c r="M214" s="267"/>
      <c r="N214" s="268"/>
      <c r="O214" s="268"/>
      <c r="P214" s="268"/>
      <c r="Q214" s="268"/>
      <c r="R214" s="268"/>
      <c r="S214" s="268"/>
      <c r="T214" s="269"/>
      <c r="U214" s="10"/>
      <c r="V214" s="10"/>
      <c r="W214" s="10"/>
      <c r="X214" s="10"/>
      <c r="Y214" s="10"/>
      <c r="Z214" s="10"/>
      <c r="AA214" s="10"/>
      <c r="AB214" s="10"/>
      <c r="AC214" s="10"/>
      <c r="AD214" s="10"/>
      <c r="AE214" s="10"/>
      <c r="AT214" s="240" t="s">
        <v>203</v>
      </c>
      <c r="AU214" s="240" t="s">
        <v>76</v>
      </c>
      <c r="AV214" s="10" t="s">
        <v>85</v>
      </c>
      <c r="AW214" s="10" t="s">
        <v>32</v>
      </c>
      <c r="AX214" s="10" t="s">
        <v>83</v>
      </c>
      <c r="AY214" s="240" t="s">
        <v>197</v>
      </c>
    </row>
    <row r="215" s="2" customFormat="1" ht="6.96" customHeight="1">
      <c r="A215" s="34"/>
      <c r="B215" s="62"/>
      <c r="C215" s="63"/>
      <c r="D215" s="63"/>
      <c r="E215" s="63"/>
      <c r="F215" s="63"/>
      <c r="G215" s="63"/>
      <c r="H215" s="63"/>
      <c r="I215" s="188"/>
      <c r="J215" s="63"/>
      <c r="K215" s="63"/>
      <c r="L215" s="40"/>
      <c r="M215" s="34"/>
      <c r="O215" s="34"/>
      <c r="P215" s="34"/>
      <c r="Q215" s="34"/>
      <c r="R215" s="34"/>
      <c r="S215" s="34"/>
      <c r="T215" s="34"/>
      <c r="U215" s="34"/>
      <c r="V215" s="34"/>
      <c r="W215" s="34"/>
      <c r="X215" s="34"/>
      <c r="Y215" s="34"/>
      <c r="Z215" s="34"/>
      <c r="AA215" s="34"/>
      <c r="AB215" s="34"/>
      <c r="AC215" s="34"/>
      <c r="AD215" s="34"/>
      <c r="AE215" s="34"/>
    </row>
  </sheetData>
  <sheetProtection sheet="1" autoFilter="0" formatColumns="0" formatRows="0" objects="1" scenarios="1" spinCount="100000" saltValue="IO+YEJM1Qp+EC+ca9ip+4InmSjhhOWA7030OcGj4brzCNyehCBDKxUYtNcFfi1dnudynVUHeCRW6Sc1ArEYdSg==" hashValue="Nl6moPqnQeap886SZasyRL4agGXCWukA8/kCPJCRDnXf2myIfVYCDN8tGZEP+ZFxmj8A0gFY2NDMKLHrqQ3lDw==" algorithmName="SHA-512" password="CC35"/>
  <autoFilter ref="C119:K214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08:H108"/>
    <mergeCell ref="E110:H110"/>
    <mergeCell ref="E112:H112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" style="1" customWidth="1"/>
    <col min="8" max="8" width="11.5" style="1" customWidth="1"/>
    <col min="9" max="9" width="20.16016" style="142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42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3" t="s">
        <v>114</v>
      </c>
    </row>
    <row r="3" s="1" customFormat="1" ht="6.96" customHeight="1">
      <c r="B3" s="143"/>
      <c r="C3" s="144"/>
      <c r="D3" s="144"/>
      <c r="E3" s="144"/>
      <c r="F3" s="144"/>
      <c r="G3" s="144"/>
      <c r="H3" s="144"/>
      <c r="I3" s="145"/>
      <c r="J3" s="144"/>
      <c r="K3" s="144"/>
      <c r="L3" s="16"/>
      <c r="AT3" s="13" t="s">
        <v>85</v>
      </c>
    </row>
    <row r="4" s="1" customFormat="1" ht="24.96" customHeight="1">
      <c r="B4" s="16"/>
      <c r="D4" s="146" t="s">
        <v>169</v>
      </c>
      <c r="I4" s="142"/>
      <c r="L4" s="16"/>
      <c r="M4" s="147" t="s">
        <v>10</v>
      </c>
      <c r="AT4" s="13" t="s">
        <v>4</v>
      </c>
    </row>
    <row r="5" s="1" customFormat="1" ht="6.96" customHeight="1">
      <c r="B5" s="16"/>
      <c r="I5" s="142"/>
      <c r="L5" s="16"/>
    </row>
    <row r="6" s="1" customFormat="1" ht="12" customHeight="1">
      <c r="B6" s="16"/>
      <c r="D6" s="148" t="s">
        <v>16</v>
      </c>
      <c r="I6" s="142"/>
      <c r="L6" s="16"/>
    </row>
    <row r="7" s="1" customFormat="1" ht="16.5" customHeight="1">
      <c r="B7" s="16"/>
      <c r="E7" s="149" t="str">
        <f>'Rekapitulace stavby'!K6</f>
        <v xml:space="preserve">Oprava kolejí a výhybek v uzlu Plzeň a na trati  Plzeň - Blatno</v>
      </c>
      <c r="F7" s="148"/>
      <c r="G7" s="148"/>
      <c r="H7" s="148"/>
      <c r="I7" s="142"/>
      <c r="L7" s="16"/>
    </row>
    <row r="8" s="1" customFormat="1" ht="12" customHeight="1">
      <c r="B8" s="16"/>
      <c r="D8" s="148" t="s">
        <v>170</v>
      </c>
      <c r="I8" s="142"/>
      <c r="L8" s="16"/>
    </row>
    <row r="9" s="2" customFormat="1" ht="16.5" customHeight="1">
      <c r="A9" s="34"/>
      <c r="B9" s="40"/>
      <c r="C9" s="34"/>
      <c r="D9" s="34"/>
      <c r="E9" s="149" t="s">
        <v>913</v>
      </c>
      <c r="F9" s="34"/>
      <c r="G9" s="34"/>
      <c r="H9" s="34"/>
      <c r="I9" s="150"/>
      <c r="J9" s="34"/>
      <c r="K9" s="34"/>
      <c r="L9" s="59"/>
      <c r="S9" s="34"/>
      <c r="T9" s="34"/>
      <c r="U9" s="34"/>
      <c r="V9" s="34"/>
      <c r="W9" s="34"/>
      <c r="X9" s="34"/>
      <c r="Y9" s="34"/>
      <c r="Z9" s="34"/>
      <c r="AA9" s="34"/>
      <c r="AB9" s="34"/>
      <c r="AC9" s="34"/>
      <c r="AD9" s="34"/>
      <c r="AE9" s="34"/>
    </row>
    <row r="10" s="2" customFormat="1" ht="12" customHeight="1">
      <c r="A10" s="34"/>
      <c r="B10" s="40"/>
      <c r="C10" s="34"/>
      <c r="D10" s="148" t="s">
        <v>172</v>
      </c>
      <c r="E10" s="34"/>
      <c r="F10" s="34"/>
      <c r="G10" s="34"/>
      <c r="H10" s="34"/>
      <c r="I10" s="150"/>
      <c r="J10" s="34"/>
      <c r="K10" s="34"/>
      <c r="L10" s="59"/>
      <c r="S10" s="34"/>
      <c r="T10" s="34"/>
      <c r="U10" s="34"/>
      <c r="V10" s="34"/>
      <c r="W10" s="34"/>
      <c r="X10" s="34"/>
      <c r="Y10" s="34"/>
      <c r="Z10" s="34"/>
      <c r="AA10" s="34"/>
      <c r="AB10" s="34"/>
      <c r="AC10" s="34"/>
      <c r="AD10" s="34"/>
      <c r="AE10" s="34"/>
    </row>
    <row r="11" s="2" customFormat="1" ht="16.5" customHeight="1">
      <c r="A11" s="34"/>
      <c r="B11" s="40"/>
      <c r="C11" s="34"/>
      <c r="D11" s="34"/>
      <c r="E11" s="151" t="s">
        <v>1235</v>
      </c>
      <c r="F11" s="34"/>
      <c r="G11" s="34"/>
      <c r="H11" s="34"/>
      <c r="I11" s="150"/>
      <c r="J11" s="34"/>
      <c r="K11" s="34"/>
      <c r="L11" s="59"/>
      <c r="S11" s="34"/>
      <c r="T11" s="34"/>
      <c r="U11" s="34"/>
      <c r="V11" s="34"/>
      <c r="W11" s="34"/>
      <c r="X11" s="34"/>
      <c r="Y11" s="34"/>
      <c r="Z11" s="34"/>
      <c r="AA11" s="34"/>
      <c r="AB11" s="34"/>
      <c r="AC11" s="34"/>
      <c r="AD11" s="34"/>
      <c r="AE11" s="34"/>
    </row>
    <row r="12" s="2" customFormat="1">
      <c r="A12" s="34"/>
      <c r="B12" s="40"/>
      <c r="C12" s="34"/>
      <c r="D12" s="34"/>
      <c r="E12" s="34"/>
      <c r="F12" s="34"/>
      <c r="G12" s="34"/>
      <c r="H12" s="34"/>
      <c r="I12" s="150"/>
      <c r="J12" s="34"/>
      <c r="K12" s="34"/>
      <c r="L12" s="59"/>
      <c r="S12" s="34"/>
      <c r="T12" s="34"/>
      <c r="U12" s="34"/>
      <c r="V12" s="34"/>
      <c r="W12" s="34"/>
      <c r="X12" s="34"/>
      <c r="Y12" s="34"/>
      <c r="Z12" s="34"/>
      <c r="AA12" s="34"/>
      <c r="AB12" s="34"/>
      <c r="AC12" s="34"/>
      <c r="AD12" s="34"/>
      <c r="AE12" s="34"/>
    </row>
    <row r="13" s="2" customFormat="1" ht="12" customHeight="1">
      <c r="A13" s="34"/>
      <c r="B13" s="40"/>
      <c r="C13" s="34"/>
      <c r="D13" s="148" t="s">
        <v>18</v>
      </c>
      <c r="E13" s="34"/>
      <c r="F13" s="137" t="s">
        <v>1</v>
      </c>
      <c r="G13" s="34"/>
      <c r="H13" s="34"/>
      <c r="I13" s="152" t="s">
        <v>19</v>
      </c>
      <c r="J13" s="137" t="s">
        <v>1</v>
      </c>
      <c r="K13" s="34"/>
      <c r="L13" s="59"/>
      <c r="S13" s="34"/>
      <c r="T13" s="34"/>
      <c r="U13" s="34"/>
      <c r="V13" s="34"/>
      <c r="W13" s="34"/>
      <c r="X13" s="34"/>
      <c r="Y13" s="34"/>
      <c r="Z13" s="34"/>
      <c r="AA13" s="34"/>
      <c r="AB13" s="34"/>
      <c r="AC13" s="34"/>
      <c r="AD13" s="34"/>
      <c r="AE13" s="34"/>
    </row>
    <row r="14" s="2" customFormat="1" ht="12" customHeight="1">
      <c r="A14" s="34"/>
      <c r="B14" s="40"/>
      <c r="C14" s="34"/>
      <c r="D14" s="148" t="s">
        <v>20</v>
      </c>
      <c r="E14" s="34"/>
      <c r="F14" s="137" t="s">
        <v>21</v>
      </c>
      <c r="G14" s="34"/>
      <c r="H14" s="34"/>
      <c r="I14" s="152" t="s">
        <v>22</v>
      </c>
      <c r="J14" s="153" t="str">
        <f>'Rekapitulace stavby'!AN8</f>
        <v>8. 1. 2020</v>
      </c>
      <c r="K14" s="34"/>
      <c r="L14" s="59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</row>
    <row r="15" s="2" customFormat="1" ht="10.8" customHeight="1">
      <c r="A15" s="34"/>
      <c r="B15" s="40"/>
      <c r="C15" s="34"/>
      <c r="D15" s="34"/>
      <c r="E15" s="34"/>
      <c r="F15" s="34"/>
      <c r="G15" s="34"/>
      <c r="H15" s="34"/>
      <c r="I15" s="150"/>
      <c r="J15" s="34"/>
      <c r="K15" s="34"/>
      <c r="L15" s="59"/>
      <c r="S15" s="34"/>
      <c r="T15" s="34"/>
      <c r="U15" s="34"/>
      <c r="V15" s="34"/>
      <c r="W15" s="34"/>
      <c r="X15" s="34"/>
      <c r="Y15" s="34"/>
      <c r="Z15" s="34"/>
      <c r="AA15" s="34"/>
      <c r="AB15" s="34"/>
      <c r="AC15" s="34"/>
      <c r="AD15" s="34"/>
      <c r="AE15" s="34"/>
    </row>
    <row r="16" s="2" customFormat="1" ht="12" customHeight="1">
      <c r="A16" s="34"/>
      <c r="B16" s="40"/>
      <c r="C16" s="34"/>
      <c r="D16" s="148" t="s">
        <v>24</v>
      </c>
      <c r="E16" s="34"/>
      <c r="F16" s="34"/>
      <c r="G16" s="34"/>
      <c r="H16" s="34"/>
      <c r="I16" s="152" t="s">
        <v>25</v>
      </c>
      <c r="J16" s="137" t="s">
        <v>1</v>
      </c>
      <c r="K16" s="34"/>
      <c r="L16" s="59"/>
      <c r="S16" s="34"/>
      <c r="T16" s="34"/>
      <c r="U16" s="34"/>
      <c r="V16" s="34"/>
      <c r="W16" s="34"/>
      <c r="X16" s="34"/>
      <c r="Y16" s="34"/>
      <c r="Z16" s="34"/>
      <c r="AA16" s="34"/>
      <c r="AB16" s="34"/>
      <c r="AC16" s="34"/>
      <c r="AD16" s="34"/>
      <c r="AE16" s="34"/>
    </row>
    <row r="17" s="2" customFormat="1" ht="18" customHeight="1">
      <c r="A17" s="34"/>
      <c r="B17" s="40"/>
      <c r="C17" s="34"/>
      <c r="D17" s="34"/>
      <c r="E17" s="137" t="s">
        <v>26</v>
      </c>
      <c r="F17" s="34"/>
      <c r="G17" s="34"/>
      <c r="H17" s="34"/>
      <c r="I17" s="152" t="s">
        <v>27</v>
      </c>
      <c r="J17" s="137" t="s">
        <v>1</v>
      </c>
      <c r="K17" s="34"/>
      <c r="L17" s="59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</row>
    <row r="18" s="2" customFormat="1" ht="6.96" customHeight="1">
      <c r="A18" s="34"/>
      <c r="B18" s="40"/>
      <c r="C18" s="34"/>
      <c r="D18" s="34"/>
      <c r="E18" s="34"/>
      <c r="F18" s="34"/>
      <c r="G18" s="34"/>
      <c r="H18" s="34"/>
      <c r="I18" s="150"/>
      <c r="J18" s="34"/>
      <c r="K18" s="34"/>
      <c r="L18" s="59"/>
      <c r="S18" s="34"/>
      <c r="T18" s="34"/>
      <c r="U18" s="34"/>
      <c r="V18" s="34"/>
      <c r="W18" s="34"/>
      <c r="X18" s="34"/>
      <c r="Y18" s="34"/>
      <c r="Z18" s="34"/>
      <c r="AA18" s="34"/>
      <c r="AB18" s="34"/>
      <c r="AC18" s="34"/>
      <c r="AD18" s="34"/>
      <c r="AE18" s="34"/>
    </row>
    <row r="19" s="2" customFormat="1" ht="12" customHeight="1">
      <c r="A19" s="34"/>
      <c r="B19" s="40"/>
      <c r="C19" s="34"/>
      <c r="D19" s="148" t="s">
        <v>28</v>
      </c>
      <c r="E19" s="34"/>
      <c r="F19" s="34"/>
      <c r="G19" s="34"/>
      <c r="H19" s="34"/>
      <c r="I19" s="152" t="s">
        <v>25</v>
      </c>
      <c r="J19" s="29" t="str">
        <f>'Rekapitulace stavby'!AN13</f>
        <v>Vyplň údaj</v>
      </c>
      <c r="K19" s="34"/>
      <c r="L19" s="59"/>
      <c r="S19" s="34"/>
      <c r="T19" s="34"/>
      <c r="U19" s="34"/>
      <c r="V19" s="34"/>
      <c r="W19" s="34"/>
      <c r="X19" s="34"/>
      <c r="Y19" s="34"/>
      <c r="Z19" s="34"/>
      <c r="AA19" s="34"/>
      <c r="AB19" s="34"/>
      <c r="AC19" s="34"/>
      <c r="AD19" s="34"/>
      <c r="AE19" s="34"/>
    </row>
    <row r="20" s="2" customFormat="1" ht="18" customHeight="1">
      <c r="A20" s="34"/>
      <c r="B20" s="40"/>
      <c r="C20" s="34"/>
      <c r="D20" s="34"/>
      <c r="E20" s="29" t="str">
        <f>'Rekapitulace stavby'!E14</f>
        <v>Vyplň údaj</v>
      </c>
      <c r="F20" s="137"/>
      <c r="G20" s="137"/>
      <c r="H20" s="137"/>
      <c r="I20" s="152" t="s">
        <v>27</v>
      </c>
      <c r="J20" s="29" t="str">
        <f>'Rekapitulace stavby'!AN14</f>
        <v>Vyplň údaj</v>
      </c>
      <c r="K20" s="34"/>
      <c r="L20" s="59"/>
      <c r="S20" s="34"/>
      <c r="T20" s="34"/>
      <c r="U20" s="34"/>
      <c r="V20" s="34"/>
      <c r="W20" s="34"/>
      <c r="X20" s="34"/>
      <c r="Y20" s="34"/>
      <c r="Z20" s="34"/>
      <c r="AA20" s="34"/>
      <c r="AB20" s="34"/>
      <c r="AC20" s="34"/>
      <c r="AD20" s="34"/>
      <c r="AE20" s="34"/>
    </row>
    <row r="21" s="2" customFormat="1" ht="6.96" customHeight="1">
      <c r="A21" s="34"/>
      <c r="B21" s="40"/>
      <c r="C21" s="34"/>
      <c r="D21" s="34"/>
      <c r="E21" s="34"/>
      <c r="F21" s="34"/>
      <c r="G21" s="34"/>
      <c r="H21" s="34"/>
      <c r="I21" s="150"/>
      <c r="J21" s="34"/>
      <c r="K21" s="34"/>
      <c r="L21" s="59"/>
      <c r="S21" s="34"/>
      <c r="T21" s="34"/>
      <c r="U21" s="34"/>
      <c r="V21" s="34"/>
      <c r="W21" s="34"/>
      <c r="X21" s="34"/>
      <c r="Y21" s="34"/>
      <c r="Z21" s="34"/>
      <c r="AA21" s="34"/>
      <c r="AB21" s="34"/>
      <c r="AC21" s="34"/>
      <c r="AD21" s="34"/>
      <c r="AE21" s="34"/>
    </row>
    <row r="22" s="2" customFormat="1" ht="12" customHeight="1">
      <c r="A22" s="34"/>
      <c r="B22" s="40"/>
      <c r="C22" s="34"/>
      <c r="D22" s="148" t="s">
        <v>30</v>
      </c>
      <c r="E22" s="34"/>
      <c r="F22" s="34"/>
      <c r="G22" s="34"/>
      <c r="H22" s="34"/>
      <c r="I22" s="152" t="s">
        <v>25</v>
      </c>
      <c r="J22" s="137" t="str">
        <f>IF('Rekapitulace stavby'!AN16="","",'Rekapitulace stavby'!AN16)</f>
        <v/>
      </c>
      <c r="K22" s="34"/>
      <c r="L22" s="59"/>
      <c r="S22" s="34"/>
      <c r="T22" s="34"/>
      <c r="U22" s="34"/>
      <c r="V22" s="34"/>
      <c r="W22" s="34"/>
      <c r="X22" s="34"/>
      <c r="Y22" s="34"/>
      <c r="Z22" s="34"/>
      <c r="AA22" s="34"/>
      <c r="AB22" s="34"/>
      <c r="AC22" s="34"/>
      <c r="AD22" s="34"/>
      <c r="AE22" s="34"/>
    </row>
    <row r="23" s="2" customFormat="1" ht="18" customHeight="1">
      <c r="A23" s="34"/>
      <c r="B23" s="40"/>
      <c r="C23" s="34"/>
      <c r="D23" s="34"/>
      <c r="E23" s="137" t="str">
        <f>IF('Rekapitulace stavby'!E17="","",'Rekapitulace stavby'!E17)</f>
        <v xml:space="preserve"> </v>
      </c>
      <c r="F23" s="34"/>
      <c r="G23" s="34"/>
      <c r="H23" s="34"/>
      <c r="I23" s="152" t="s">
        <v>27</v>
      </c>
      <c r="J23" s="137" t="str">
        <f>IF('Rekapitulace stavby'!AN17="","",'Rekapitulace stavby'!AN17)</f>
        <v/>
      </c>
      <c r="K23" s="34"/>
      <c r="L23" s="59"/>
      <c r="S23" s="34"/>
      <c r="T23" s="34"/>
      <c r="U23" s="34"/>
      <c r="V23" s="34"/>
      <c r="W23" s="34"/>
      <c r="X23" s="34"/>
      <c r="Y23" s="34"/>
      <c r="Z23" s="34"/>
      <c r="AA23" s="34"/>
      <c r="AB23" s="34"/>
      <c r="AC23" s="34"/>
      <c r="AD23" s="34"/>
      <c r="AE23" s="34"/>
    </row>
    <row r="24" s="2" customFormat="1" ht="6.96" customHeight="1">
      <c r="A24" s="34"/>
      <c r="B24" s="40"/>
      <c r="C24" s="34"/>
      <c r="D24" s="34"/>
      <c r="E24" s="34"/>
      <c r="F24" s="34"/>
      <c r="G24" s="34"/>
      <c r="H24" s="34"/>
      <c r="I24" s="150"/>
      <c r="J24" s="34"/>
      <c r="K24" s="34"/>
      <c r="L24" s="59"/>
      <c r="S24" s="34"/>
      <c r="T24" s="34"/>
      <c r="U24" s="34"/>
      <c r="V24" s="34"/>
      <c r="W24" s="34"/>
      <c r="X24" s="34"/>
      <c r="Y24" s="34"/>
      <c r="Z24" s="34"/>
      <c r="AA24" s="34"/>
      <c r="AB24" s="34"/>
      <c r="AC24" s="34"/>
      <c r="AD24" s="34"/>
      <c r="AE24" s="34"/>
    </row>
    <row r="25" s="2" customFormat="1" ht="12" customHeight="1">
      <c r="A25" s="34"/>
      <c r="B25" s="40"/>
      <c r="C25" s="34"/>
      <c r="D25" s="148" t="s">
        <v>33</v>
      </c>
      <c r="E25" s="34"/>
      <c r="F25" s="34"/>
      <c r="G25" s="34"/>
      <c r="H25" s="34"/>
      <c r="I25" s="152" t="s">
        <v>25</v>
      </c>
      <c r="J25" s="137" t="s">
        <v>1</v>
      </c>
      <c r="K25" s="34"/>
      <c r="L25" s="59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</row>
    <row r="26" s="2" customFormat="1" ht="18" customHeight="1">
      <c r="A26" s="34"/>
      <c r="B26" s="40"/>
      <c r="C26" s="34"/>
      <c r="D26" s="34"/>
      <c r="E26" s="137" t="s">
        <v>34</v>
      </c>
      <c r="F26" s="34"/>
      <c r="G26" s="34"/>
      <c r="H26" s="34"/>
      <c r="I26" s="152" t="s">
        <v>27</v>
      </c>
      <c r="J26" s="137" t="s">
        <v>1</v>
      </c>
      <c r="K26" s="34"/>
      <c r="L26" s="59"/>
      <c r="S26" s="34"/>
      <c r="T26" s="34"/>
      <c r="U26" s="34"/>
      <c r="V26" s="34"/>
      <c r="W26" s="34"/>
      <c r="X26" s="34"/>
      <c r="Y26" s="34"/>
      <c r="Z26" s="34"/>
      <c r="AA26" s="34"/>
      <c r="AB26" s="34"/>
      <c r="AC26" s="34"/>
      <c r="AD26" s="34"/>
      <c r="AE26" s="34"/>
    </row>
    <row r="27" s="2" customFormat="1" ht="6.96" customHeight="1">
      <c r="A27" s="34"/>
      <c r="B27" s="40"/>
      <c r="C27" s="34"/>
      <c r="D27" s="34"/>
      <c r="E27" s="34"/>
      <c r="F27" s="34"/>
      <c r="G27" s="34"/>
      <c r="H27" s="34"/>
      <c r="I27" s="150"/>
      <c r="J27" s="34"/>
      <c r="K27" s="34"/>
      <c r="L27" s="59"/>
      <c r="S27" s="34"/>
      <c r="T27" s="34"/>
      <c r="U27" s="34"/>
      <c r="V27" s="34"/>
      <c r="W27" s="34"/>
      <c r="X27" s="34"/>
      <c r="Y27" s="34"/>
      <c r="Z27" s="34"/>
      <c r="AA27" s="34"/>
      <c r="AB27" s="34"/>
      <c r="AC27" s="34"/>
      <c r="AD27" s="34"/>
      <c r="AE27" s="34"/>
    </row>
    <row r="28" s="2" customFormat="1" ht="12" customHeight="1">
      <c r="A28" s="34"/>
      <c r="B28" s="40"/>
      <c r="C28" s="34"/>
      <c r="D28" s="148" t="s">
        <v>35</v>
      </c>
      <c r="E28" s="34"/>
      <c r="F28" s="34"/>
      <c r="G28" s="34"/>
      <c r="H28" s="34"/>
      <c r="I28" s="150"/>
      <c r="J28" s="34"/>
      <c r="K28" s="34"/>
      <c r="L28" s="59"/>
      <c r="S28" s="34"/>
      <c r="T28" s="34"/>
      <c r="U28" s="34"/>
      <c r="V28" s="34"/>
      <c r="W28" s="34"/>
      <c r="X28" s="34"/>
      <c r="Y28" s="34"/>
      <c r="Z28" s="34"/>
      <c r="AA28" s="34"/>
      <c r="AB28" s="34"/>
      <c r="AC28" s="34"/>
      <c r="AD28" s="34"/>
      <c r="AE28" s="34"/>
    </row>
    <row r="29" s="8" customFormat="1" ht="16.5" customHeight="1">
      <c r="A29" s="154"/>
      <c r="B29" s="155"/>
      <c r="C29" s="154"/>
      <c r="D29" s="154"/>
      <c r="E29" s="156" t="s">
        <v>1</v>
      </c>
      <c r="F29" s="156"/>
      <c r="G29" s="156"/>
      <c r="H29" s="156"/>
      <c r="I29" s="157"/>
      <c r="J29" s="154"/>
      <c r="K29" s="154"/>
      <c r="L29" s="158"/>
      <c r="S29" s="154"/>
      <c r="T29" s="154"/>
      <c r="U29" s="154"/>
      <c r="V29" s="154"/>
      <c r="W29" s="154"/>
      <c r="X29" s="154"/>
      <c r="Y29" s="154"/>
      <c r="Z29" s="154"/>
      <c r="AA29" s="154"/>
      <c r="AB29" s="154"/>
      <c r="AC29" s="154"/>
      <c r="AD29" s="154"/>
      <c r="AE29" s="154"/>
    </row>
    <row r="30" s="2" customFormat="1" ht="6.96" customHeight="1">
      <c r="A30" s="34"/>
      <c r="B30" s="40"/>
      <c r="C30" s="34"/>
      <c r="D30" s="34"/>
      <c r="E30" s="34"/>
      <c r="F30" s="34"/>
      <c r="G30" s="34"/>
      <c r="H30" s="34"/>
      <c r="I30" s="150"/>
      <c r="J30" s="34"/>
      <c r="K30" s="34"/>
      <c r="L30" s="59"/>
      <c r="S30" s="34"/>
      <c r="T30" s="34"/>
      <c r="U30" s="34"/>
      <c r="V30" s="34"/>
      <c r="W30" s="34"/>
      <c r="X30" s="34"/>
      <c r="Y30" s="34"/>
      <c r="Z30" s="34"/>
      <c r="AA30" s="34"/>
      <c r="AB30" s="34"/>
      <c r="AC30" s="34"/>
      <c r="AD30" s="34"/>
      <c r="AE30" s="34"/>
    </row>
    <row r="31" s="2" customFormat="1" ht="6.96" customHeight="1">
      <c r="A31" s="34"/>
      <c r="B31" s="40"/>
      <c r="C31" s="34"/>
      <c r="D31" s="159"/>
      <c r="E31" s="159"/>
      <c r="F31" s="159"/>
      <c r="G31" s="159"/>
      <c r="H31" s="159"/>
      <c r="I31" s="160"/>
      <c r="J31" s="159"/>
      <c r="K31" s="159"/>
      <c r="L31" s="59"/>
      <c r="S31" s="34"/>
      <c r="T31" s="34"/>
      <c r="U31" s="34"/>
      <c r="V31" s="34"/>
      <c r="W31" s="34"/>
      <c r="X31" s="34"/>
      <c r="Y31" s="34"/>
      <c r="Z31" s="34"/>
      <c r="AA31" s="34"/>
      <c r="AB31" s="34"/>
      <c r="AC31" s="34"/>
      <c r="AD31" s="34"/>
      <c r="AE31" s="34"/>
    </row>
    <row r="32" s="2" customFormat="1" ht="25.44" customHeight="1">
      <c r="A32" s="34"/>
      <c r="B32" s="40"/>
      <c r="C32" s="34"/>
      <c r="D32" s="161" t="s">
        <v>36</v>
      </c>
      <c r="E32" s="34"/>
      <c r="F32" s="34"/>
      <c r="G32" s="34"/>
      <c r="H32" s="34"/>
      <c r="I32" s="150"/>
      <c r="J32" s="162">
        <f>ROUND(J120, 2)</f>
        <v>0</v>
      </c>
      <c r="K32" s="34"/>
      <c r="L32" s="59"/>
      <c r="S32" s="34"/>
      <c r="T32" s="34"/>
      <c r="U32" s="34"/>
      <c r="V32" s="34"/>
      <c r="W32" s="34"/>
      <c r="X32" s="34"/>
      <c r="Y32" s="34"/>
      <c r="Z32" s="34"/>
      <c r="AA32" s="34"/>
      <c r="AB32" s="34"/>
      <c r="AC32" s="34"/>
      <c r="AD32" s="34"/>
      <c r="AE32" s="34"/>
    </row>
    <row r="33" s="2" customFormat="1" ht="6.96" customHeight="1">
      <c r="A33" s="34"/>
      <c r="B33" s="40"/>
      <c r="C33" s="34"/>
      <c r="D33" s="159"/>
      <c r="E33" s="159"/>
      <c r="F33" s="159"/>
      <c r="G33" s="159"/>
      <c r="H33" s="159"/>
      <c r="I33" s="160"/>
      <c r="J33" s="159"/>
      <c r="K33" s="159"/>
      <c r="L33" s="59"/>
      <c r="S33" s="34"/>
      <c r="T33" s="34"/>
      <c r="U33" s="34"/>
      <c r="V33" s="34"/>
      <c r="W33" s="34"/>
      <c r="X33" s="34"/>
      <c r="Y33" s="34"/>
      <c r="Z33" s="34"/>
      <c r="AA33" s="34"/>
      <c r="AB33" s="34"/>
      <c r="AC33" s="34"/>
      <c r="AD33" s="34"/>
      <c r="AE33" s="34"/>
    </row>
    <row r="34" s="2" customFormat="1" ht="14.4" customHeight="1">
      <c r="A34" s="34"/>
      <c r="B34" s="40"/>
      <c r="C34" s="34"/>
      <c r="D34" s="34"/>
      <c r="E34" s="34"/>
      <c r="F34" s="163" t="s">
        <v>38</v>
      </c>
      <c r="G34" s="34"/>
      <c r="H34" s="34"/>
      <c r="I34" s="164" t="s">
        <v>37</v>
      </c>
      <c r="J34" s="163" t="s">
        <v>39</v>
      </c>
      <c r="K34" s="34"/>
      <c r="L34" s="59"/>
      <c r="S34" s="34"/>
      <c r="T34" s="34"/>
      <c r="U34" s="34"/>
      <c r="V34" s="34"/>
      <c r="W34" s="34"/>
      <c r="X34" s="34"/>
      <c r="Y34" s="34"/>
      <c r="Z34" s="34"/>
      <c r="AA34" s="34"/>
      <c r="AB34" s="34"/>
      <c r="AC34" s="34"/>
      <c r="AD34" s="34"/>
      <c r="AE34" s="34"/>
    </row>
    <row r="35" s="2" customFormat="1" ht="14.4" customHeight="1">
      <c r="A35" s="34"/>
      <c r="B35" s="40"/>
      <c r="C35" s="34"/>
      <c r="D35" s="165" t="s">
        <v>40</v>
      </c>
      <c r="E35" s="148" t="s">
        <v>41</v>
      </c>
      <c r="F35" s="166">
        <f>ROUND((SUM(BE120:BE151)),  2)</f>
        <v>0</v>
      </c>
      <c r="G35" s="34"/>
      <c r="H35" s="34"/>
      <c r="I35" s="167">
        <v>0.20999999999999999</v>
      </c>
      <c r="J35" s="166">
        <f>ROUND(((SUM(BE120:BE151))*I35),  2)</f>
        <v>0</v>
      </c>
      <c r="K35" s="34"/>
      <c r="L35" s="59"/>
      <c r="S35" s="34"/>
      <c r="T35" s="34"/>
      <c r="U35" s="34"/>
      <c r="V35" s="34"/>
      <c r="W35" s="34"/>
      <c r="X35" s="34"/>
      <c r="Y35" s="34"/>
      <c r="Z35" s="34"/>
      <c r="AA35" s="34"/>
      <c r="AB35" s="34"/>
      <c r="AC35" s="34"/>
      <c r="AD35" s="34"/>
      <c r="AE35" s="34"/>
    </row>
    <row r="36" s="2" customFormat="1" ht="14.4" customHeight="1">
      <c r="A36" s="34"/>
      <c r="B36" s="40"/>
      <c r="C36" s="34"/>
      <c r="D36" s="34"/>
      <c r="E36" s="148" t="s">
        <v>42</v>
      </c>
      <c r="F36" s="166">
        <f>ROUND((SUM(BF120:BF151)),  2)</f>
        <v>0</v>
      </c>
      <c r="G36" s="34"/>
      <c r="H36" s="34"/>
      <c r="I36" s="167">
        <v>0.14999999999999999</v>
      </c>
      <c r="J36" s="166">
        <f>ROUND(((SUM(BF120:BF151))*I36),  2)</f>
        <v>0</v>
      </c>
      <c r="K36" s="34"/>
      <c r="L36" s="59"/>
      <c r="S36" s="34"/>
      <c r="T36" s="34"/>
      <c r="U36" s="34"/>
      <c r="V36" s="34"/>
      <c r="W36" s="34"/>
      <c r="X36" s="34"/>
      <c r="Y36" s="34"/>
      <c r="Z36" s="34"/>
      <c r="AA36" s="34"/>
      <c r="AB36" s="34"/>
      <c r="AC36" s="34"/>
      <c r="AD36" s="34"/>
      <c r="AE36" s="34"/>
    </row>
    <row r="37" hidden="1" s="2" customFormat="1" ht="14.4" customHeight="1">
      <c r="A37" s="34"/>
      <c r="B37" s="40"/>
      <c r="C37" s="34"/>
      <c r="D37" s="34"/>
      <c r="E37" s="148" t="s">
        <v>43</v>
      </c>
      <c r="F37" s="166">
        <f>ROUND((SUM(BG120:BG151)),  2)</f>
        <v>0</v>
      </c>
      <c r="G37" s="34"/>
      <c r="H37" s="34"/>
      <c r="I37" s="167">
        <v>0.20999999999999999</v>
      </c>
      <c r="J37" s="166">
        <f>0</f>
        <v>0</v>
      </c>
      <c r="K37" s="34"/>
      <c r="L37" s="59"/>
      <c r="S37" s="34"/>
      <c r="T37" s="34"/>
      <c r="U37" s="34"/>
      <c r="V37" s="34"/>
      <c r="W37" s="34"/>
      <c r="X37" s="34"/>
      <c r="Y37" s="34"/>
      <c r="Z37" s="34"/>
      <c r="AA37" s="34"/>
      <c r="AB37" s="34"/>
      <c r="AC37" s="34"/>
      <c r="AD37" s="34"/>
      <c r="AE37" s="34"/>
    </row>
    <row r="38" hidden="1" s="2" customFormat="1" ht="14.4" customHeight="1">
      <c r="A38" s="34"/>
      <c r="B38" s="40"/>
      <c r="C38" s="34"/>
      <c r="D38" s="34"/>
      <c r="E38" s="148" t="s">
        <v>44</v>
      </c>
      <c r="F38" s="166">
        <f>ROUND((SUM(BH120:BH151)),  2)</f>
        <v>0</v>
      </c>
      <c r="G38" s="34"/>
      <c r="H38" s="34"/>
      <c r="I38" s="167">
        <v>0.14999999999999999</v>
      </c>
      <c r="J38" s="166">
        <f>0</f>
        <v>0</v>
      </c>
      <c r="K38" s="34"/>
      <c r="L38" s="59"/>
      <c r="S38" s="34"/>
      <c r="T38" s="34"/>
      <c r="U38" s="34"/>
      <c r="V38" s="34"/>
      <c r="W38" s="34"/>
      <c r="X38" s="34"/>
      <c r="Y38" s="34"/>
      <c r="Z38" s="34"/>
      <c r="AA38" s="34"/>
      <c r="AB38" s="34"/>
      <c r="AC38" s="34"/>
      <c r="AD38" s="34"/>
      <c r="AE38" s="34"/>
    </row>
    <row r="39" hidden="1" s="2" customFormat="1" ht="14.4" customHeight="1">
      <c r="A39" s="34"/>
      <c r="B39" s="40"/>
      <c r="C39" s="34"/>
      <c r="D39" s="34"/>
      <c r="E39" s="148" t="s">
        <v>45</v>
      </c>
      <c r="F39" s="166">
        <f>ROUND((SUM(BI120:BI151)),  2)</f>
        <v>0</v>
      </c>
      <c r="G39" s="34"/>
      <c r="H39" s="34"/>
      <c r="I39" s="167">
        <v>0</v>
      </c>
      <c r="J39" s="166">
        <f>0</f>
        <v>0</v>
      </c>
      <c r="K39" s="34"/>
      <c r="L39" s="59"/>
      <c r="S39" s="34"/>
      <c r="T39" s="34"/>
      <c r="U39" s="34"/>
      <c r="V39" s="34"/>
      <c r="W39" s="34"/>
      <c r="X39" s="34"/>
      <c r="Y39" s="34"/>
      <c r="Z39" s="34"/>
      <c r="AA39" s="34"/>
      <c r="AB39" s="34"/>
      <c r="AC39" s="34"/>
      <c r="AD39" s="34"/>
      <c r="AE39" s="34"/>
    </row>
    <row r="40" s="2" customFormat="1" ht="6.96" customHeight="1">
      <c r="A40" s="34"/>
      <c r="B40" s="40"/>
      <c r="C40" s="34"/>
      <c r="D40" s="34"/>
      <c r="E40" s="34"/>
      <c r="F40" s="34"/>
      <c r="G40" s="34"/>
      <c r="H40" s="34"/>
      <c r="I40" s="150"/>
      <c r="J40" s="34"/>
      <c r="K40" s="34"/>
      <c r="L40" s="59"/>
      <c r="S40" s="34"/>
      <c r="T40" s="34"/>
      <c r="U40" s="34"/>
      <c r="V40" s="34"/>
      <c r="W40" s="34"/>
      <c r="X40" s="34"/>
      <c r="Y40" s="34"/>
      <c r="Z40" s="34"/>
      <c r="AA40" s="34"/>
      <c r="AB40" s="34"/>
      <c r="AC40" s="34"/>
      <c r="AD40" s="34"/>
      <c r="AE40" s="34"/>
    </row>
    <row r="41" s="2" customFormat="1" ht="25.44" customHeight="1">
      <c r="A41" s="34"/>
      <c r="B41" s="40"/>
      <c r="C41" s="168"/>
      <c r="D41" s="169" t="s">
        <v>46</v>
      </c>
      <c r="E41" s="170"/>
      <c r="F41" s="170"/>
      <c r="G41" s="171" t="s">
        <v>47</v>
      </c>
      <c r="H41" s="172" t="s">
        <v>48</v>
      </c>
      <c r="I41" s="173"/>
      <c r="J41" s="174">
        <f>SUM(J32:J39)</f>
        <v>0</v>
      </c>
      <c r="K41" s="175"/>
      <c r="L41" s="59"/>
      <c r="S41" s="34"/>
      <c r="T41" s="34"/>
      <c r="U41" s="34"/>
      <c r="V41" s="34"/>
      <c r="W41" s="34"/>
      <c r="X41" s="34"/>
      <c r="Y41" s="34"/>
      <c r="Z41" s="34"/>
      <c r="AA41" s="34"/>
      <c r="AB41" s="34"/>
      <c r="AC41" s="34"/>
      <c r="AD41" s="34"/>
      <c r="AE41" s="34"/>
    </row>
    <row r="42" s="2" customFormat="1" ht="14.4" customHeight="1">
      <c r="A42" s="34"/>
      <c r="B42" s="40"/>
      <c r="C42" s="34"/>
      <c r="D42" s="34"/>
      <c r="E42" s="34"/>
      <c r="F42" s="34"/>
      <c r="G42" s="34"/>
      <c r="H42" s="34"/>
      <c r="I42" s="150"/>
      <c r="J42" s="34"/>
      <c r="K42" s="34"/>
      <c r="L42" s="59"/>
      <c r="S42" s="34"/>
      <c r="T42" s="34"/>
      <c r="U42" s="34"/>
      <c r="V42" s="34"/>
      <c r="W42" s="34"/>
      <c r="X42" s="34"/>
      <c r="Y42" s="34"/>
      <c r="Z42" s="34"/>
      <c r="AA42" s="34"/>
      <c r="AB42" s="34"/>
      <c r="AC42" s="34"/>
      <c r="AD42" s="34"/>
      <c r="AE42" s="34"/>
    </row>
    <row r="43" s="1" customFormat="1" ht="14.4" customHeight="1">
      <c r="B43" s="16"/>
      <c r="I43" s="142"/>
      <c r="L43" s="16"/>
    </row>
    <row r="44" s="1" customFormat="1" ht="14.4" customHeight="1">
      <c r="B44" s="16"/>
      <c r="I44" s="142"/>
      <c r="L44" s="16"/>
    </row>
    <row r="45" s="1" customFormat="1" ht="14.4" customHeight="1">
      <c r="B45" s="16"/>
      <c r="I45" s="142"/>
      <c r="L45" s="16"/>
    </row>
    <row r="46" s="1" customFormat="1" ht="14.4" customHeight="1">
      <c r="B46" s="16"/>
      <c r="I46" s="142"/>
      <c r="L46" s="16"/>
    </row>
    <row r="47" s="1" customFormat="1" ht="14.4" customHeight="1">
      <c r="B47" s="16"/>
      <c r="I47" s="142"/>
      <c r="L47" s="16"/>
    </row>
    <row r="48" s="1" customFormat="1" ht="14.4" customHeight="1">
      <c r="B48" s="16"/>
      <c r="I48" s="142"/>
      <c r="L48" s="16"/>
    </row>
    <row r="49" s="1" customFormat="1" ht="14.4" customHeight="1">
      <c r="B49" s="16"/>
      <c r="I49" s="142"/>
      <c r="L49" s="16"/>
    </row>
    <row r="50" s="2" customFormat="1" ht="14.4" customHeight="1">
      <c r="B50" s="59"/>
      <c r="D50" s="176" t="s">
        <v>49</v>
      </c>
      <c r="E50" s="177"/>
      <c r="F50" s="177"/>
      <c r="G50" s="176" t="s">
        <v>50</v>
      </c>
      <c r="H50" s="177"/>
      <c r="I50" s="178"/>
      <c r="J50" s="177"/>
      <c r="K50" s="177"/>
      <c r="L50" s="59"/>
    </row>
    <row r="51">
      <c r="B51" s="16"/>
      <c r="L51" s="16"/>
    </row>
    <row r="52">
      <c r="B52" s="16"/>
      <c r="L52" s="16"/>
    </row>
    <row r="53">
      <c r="B53" s="16"/>
      <c r="L53" s="16"/>
    </row>
    <row r="54">
      <c r="B54" s="16"/>
      <c r="L54" s="16"/>
    </row>
    <row r="55">
      <c r="B55" s="16"/>
      <c r="L55" s="16"/>
    </row>
    <row r="56">
      <c r="B56" s="16"/>
      <c r="L56" s="16"/>
    </row>
    <row r="57">
      <c r="B57" s="16"/>
      <c r="L57" s="16"/>
    </row>
    <row r="58">
      <c r="B58" s="16"/>
      <c r="L58" s="16"/>
    </row>
    <row r="59">
      <c r="B59" s="16"/>
      <c r="L59" s="16"/>
    </row>
    <row r="60">
      <c r="B60" s="16"/>
      <c r="L60" s="16"/>
    </row>
    <row r="61" s="2" customFormat="1">
      <c r="A61" s="34"/>
      <c r="B61" s="40"/>
      <c r="C61" s="34"/>
      <c r="D61" s="179" t="s">
        <v>51</v>
      </c>
      <c r="E61" s="180"/>
      <c r="F61" s="181" t="s">
        <v>52</v>
      </c>
      <c r="G61" s="179" t="s">
        <v>51</v>
      </c>
      <c r="H61" s="180"/>
      <c r="I61" s="182"/>
      <c r="J61" s="183" t="s">
        <v>52</v>
      </c>
      <c r="K61" s="180"/>
      <c r="L61" s="59"/>
      <c r="S61" s="34"/>
      <c r="T61" s="34"/>
      <c r="U61" s="34"/>
      <c r="V61" s="34"/>
      <c r="W61" s="34"/>
      <c r="X61" s="34"/>
      <c r="Y61" s="34"/>
      <c r="Z61" s="34"/>
      <c r="AA61" s="34"/>
      <c r="AB61" s="34"/>
      <c r="AC61" s="34"/>
      <c r="AD61" s="34"/>
      <c r="AE61" s="34"/>
    </row>
    <row r="62">
      <c r="B62" s="16"/>
      <c r="L62" s="16"/>
    </row>
    <row r="63">
      <c r="B63" s="16"/>
      <c r="L63" s="16"/>
    </row>
    <row r="64">
      <c r="B64" s="16"/>
      <c r="L64" s="16"/>
    </row>
    <row r="65" s="2" customFormat="1">
      <c r="A65" s="34"/>
      <c r="B65" s="40"/>
      <c r="C65" s="34"/>
      <c r="D65" s="176" t="s">
        <v>53</v>
      </c>
      <c r="E65" s="184"/>
      <c r="F65" s="184"/>
      <c r="G65" s="176" t="s">
        <v>54</v>
      </c>
      <c r="H65" s="184"/>
      <c r="I65" s="185"/>
      <c r="J65" s="184"/>
      <c r="K65" s="184"/>
      <c r="L65" s="59"/>
      <c r="S65" s="34"/>
      <c r="T65" s="34"/>
      <c r="U65" s="34"/>
      <c r="V65" s="34"/>
      <c r="W65" s="34"/>
      <c r="X65" s="34"/>
      <c r="Y65" s="34"/>
      <c r="Z65" s="34"/>
      <c r="AA65" s="34"/>
      <c r="AB65" s="34"/>
      <c r="AC65" s="34"/>
      <c r="AD65" s="34"/>
      <c r="AE65" s="34"/>
    </row>
    <row r="66">
      <c r="B66" s="16"/>
      <c r="L66" s="16"/>
    </row>
    <row r="67">
      <c r="B67" s="16"/>
      <c r="L67" s="16"/>
    </row>
    <row r="68">
      <c r="B68" s="16"/>
      <c r="L68" s="16"/>
    </row>
    <row r="69">
      <c r="B69" s="16"/>
      <c r="L69" s="16"/>
    </row>
    <row r="70">
      <c r="B70" s="16"/>
      <c r="L70" s="16"/>
    </row>
    <row r="71">
      <c r="B71" s="16"/>
      <c r="L71" s="16"/>
    </row>
    <row r="72">
      <c r="B72" s="16"/>
      <c r="L72" s="16"/>
    </row>
    <row r="73">
      <c r="B73" s="16"/>
      <c r="L73" s="16"/>
    </row>
    <row r="74">
      <c r="B74" s="16"/>
      <c r="L74" s="16"/>
    </row>
    <row r="75">
      <c r="B75" s="16"/>
      <c r="L75" s="16"/>
    </row>
    <row r="76" s="2" customFormat="1">
      <c r="A76" s="34"/>
      <c r="B76" s="40"/>
      <c r="C76" s="34"/>
      <c r="D76" s="179" t="s">
        <v>51</v>
      </c>
      <c r="E76" s="180"/>
      <c r="F76" s="181" t="s">
        <v>52</v>
      </c>
      <c r="G76" s="179" t="s">
        <v>51</v>
      </c>
      <c r="H76" s="180"/>
      <c r="I76" s="182"/>
      <c r="J76" s="183" t="s">
        <v>52</v>
      </c>
      <c r="K76" s="180"/>
      <c r="L76" s="59"/>
      <c r="S76" s="34"/>
      <c r="T76" s="34"/>
      <c r="U76" s="34"/>
      <c r="V76" s="34"/>
      <c r="W76" s="34"/>
      <c r="X76" s="34"/>
      <c r="Y76" s="34"/>
      <c r="Z76" s="34"/>
      <c r="AA76" s="34"/>
      <c r="AB76" s="34"/>
      <c r="AC76" s="34"/>
      <c r="AD76" s="34"/>
      <c r="AE76" s="34"/>
    </row>
    <row r="77" s="2" customFormat="1" ht="14.4" customHeight="1">
      <c r="A77" s="34"/>
      <c r="B77" s="186"/>
      <c r="C77" s="187"/>
      <c r="D77" s="187"/>
      <c r="E77" s="187"/>
      <c r="F77" s="187"/>
      <c r="G77" s="187"/>
      <c r="H77" s="187"/>
      <c r="I77" s="188"/>
      <c r="J77" s="187"/>
      <c r="K77" s="187"/>
      <c r="L77" s="59"/>
      <c r="S77" s="34"/>
      <c r="T77" s="34"/>
      <c r="U77" s="34"/>
      <c r="V77" s="34"/>
      <c r="W77" s="34"/>
      <c r="X77" s="34"/>
      <c r="Y77" s="34"/>
      <c r="Z77" s="34"/>
      <c r="AA77" s="34"/>
      <c r="AB77" s="34"/>
      <c r="AC77" s="34"/>
      <c r="AD77" s="34"/>
      <c r="AE77" s="34"/>
    </row>
    <row r="81" s="2" customFormat="1" ht="6.96" customHeight="1">
      <c r="A81" s="34"/>
      <c r="B81" s="189"/>
      <c r="C81" s="190"/>
      <c r="D81" s="190"/>
      <c r="E81" s="190"/>
      <c r="F81" s="190"/>
      <c r="G81" s="190"/>
      <c r="H81" s="190"/>
      <c r="I81" s="191"/>
      <c r="J81" s="190"/>
      <c r="K81" s="190"/>
      <c r="L81" s="59"/>
      <c r="S81" s="34"/>
      <c r="T81" s="34"/>
      <c r="U81" s="34"/>
      <c r="V81" s="34"/>
      <c r="W81" s="34"/>
      <c r="X81" s="34"/>
      <c r="Y81" s="34"/>
      <c r="Z81" s="34"/>
      <c r="AA81" s="34"/>
      <c r="AB81" s="34"/>
      <c r="AC81" s="34"/>
      <c r="AD81" s="34"/>
      <c r="AE81" s="34"/>
    </row>
    <row r="82" s="2" customFormat="1" ht="24.96" customHeight="1">
      <c r="A82" s="34"/>
      <c r="B82" s="35"/>
      <c r="C82" s="19" t="s">
        <v>174</v>
      </c>
      <c r="D82" s="36"/>
      <c r="E82" s="36"/>
      <c r="F82" s="36"/>
      <c r="G82" s="36"/>
      <c r="H82" s="36"/>
      <c r="I82" s="150"/>
      <c r="J82" s="36"/>
      <c r="K82" s="36"/>
      <c r="L82" s="59"/>
      <c r="S82" s="34"/>
      <c r="T82" s="34"/>
      <c r="U82" s="34"/>
      <c r="V82" s="34"/>
      <c r="W82" s="34"/>
      <c r="X82" s="34"/>
      <c r="Y82" s="34"/>
      <c r="Z82" s="34"/>
      <c r="AA82" s="34"/>
      <c r="AB82" s="34"/>
      <c r="AC82" s="34"/>
      <c r="AD82" s="34"/>
      <c r="AE82" s="34"/>
    </row>
    <row r="83" s="2" customFormat="1" ht="6.96" customHeight="1">
      <c r="A83" s="34"/>
      <c r="B83" s="35"/>
      <c r="C83" s="36"/>
      <c r="D83" s="36"/>
      <c r="E83" s="36"/>
      <c r="F83" s="36"/>
      <c r="G83" s="36"/>
      <c r="H83" s="36"/>
      <c r="I83" s="150"/>
      <c r="J83" s="36"/>
      <c r="K83" s="36"/>
      <c r="L83" s="59"/>
      <c r="S83" s="34"/>
      <c r="T83" s="34"/>
      <c r="U83" s="34"/>
      <c r="V83" s="34"/>
      <c r="W83" s="34"/>
      <c r="X83" s="34"/>
      <c r="Y83" s="34"/>
      <c r="Z83" s="34"/>
      <c r="AA83" s="34"/>
      <c r="AB83" s="34"/>
      <c r="AC83" s="34"/>
      <c r="AD83" s="34"/>
      <c r="AE83" s="34"/>
    </row>
    <row r="84" s="2" customFormat="1" ht="12" customHeight="1">
      <c r="A84" s="34"/>
      <c r="B84" s="35"/>
      <c r="C84" s="28" t="s">
        <v>16</v>
      </c>
      <c r="D84" s="36"/>
      <c r="E84" s="36"/>
      <c r="F84" s="36"/>
      <c r="G84" s="36"/>
      <c r="H84" s="36"/>
      <c r="I84" s="150"/>
      <c r="J84" s="36"/>
      <c r="K84" s="36"/>
      <c r="L84" s="59"/>
      <c r="S84" s="34"/>
      <c r="T84" s="34"/>
      <c r="U84" s="34"/>
      <c r="V84" s="34"/>
      <c r="W84" s="34"/>
      <c r="X84" s="34"/>
      <c r="Y84" s="34"/>
      <c r="Z84" s="34"/>
      <c r="AA84" s="34"/>
      <c r="AB84" s="34"/>
      <c r="AC84" s="34"/>
      <c r="AD84" s="34"/>
      <c r="AE84" s="34"/>
    </row>
    <row r="85" s="2" customFormat="1" ht="16.5" customHeight="1">
      <c r="A85" s="34"/>
      <c r="B85" s="35"/>
      <c r="C85" s="36"/>
      <c r="D85" s="36"/>
      <c r="E85" s="192" t="str">
        <f>E7</f>
        <v xml:space="preserve">Oprava kolejí a výhybek v uzlu Plzeň a na trati  Plzeň - Blatno</v>
      </c>
      <c r="F85" s="28"/>
      <c r="G85" s="28"/>
      <c r="H85" s="28"/>
      <c r="I85" s="150"/>
      <c r="J85" s="36"/>
      <c r="K85" s="36"/>
      <c r="L85" s="59"/>
      <c r="S85" s="34"/>
      <c r="T85" s="34"/>
      <c r="U85" s="34"/>
      <c r="V85" s="34"/>
      <c r="W85" s="34"/>
      <c r="X85" s="34"/>
      <c r="Y85" s="34"/>
      <c r="Z85" s="34"/>
      <c r="AA85" s="34"/>
      <c r="AB85" s="34"/>
      <c r="AC85" s="34"/>
      <c r="AD85" s="34"/>
      <c r="AE85" s="34"/>
    </row>
    <row r="86" s="1" customFormat="1" ht="12" customHeight="1">
      <c r="B86" s="17"/>
      <c r="C86" s="28" t="s">
        <v>170</v>
      </c>
      <c r="D86" s="18"/>
      <c r="E86" s="18"/>
      <c r="F86" s="18"/>
      <c r="G86" s="18"/>
      <c r="H86" s="18"/>
      <c r="I86" s="142"/>
      <c r="J86" s="18"/>
      <c r="K86" s="18"/>
      <c r="L86" s="16"/>
    </row>
    <row r="87" s="2" customFormat="1" ht="16.5" customHeight="1">
      <c r="A87" s="34"/>
      <c r="B87" s="35"/>
      <c r="C87" s="36"/>
      <c r="D87" s="36"/>
      <c r="E87" s="192" t="s">
        <v>913</v>
      </c>
      <c r="F87" s="36"/>
      <c r="G87" s="36"/>
      <c r="H87" s="36"/>
      <c r="I87" s="150"/>
      <c r="J87" s="36"/>
      <c r="K87" s="36"/>
      <c r="L87" s="59"/>
      <c r="S87" s="34"/>
      <c r="T87" s="34"/>
      <c r="U87" s="34"/>
      <c r="V87" s="34"/>
      <c r="W87" s="34"/>
      <c r="X87" s="34"/>
      <c r="Y87" s="34"/>
      <c r="Z87" s="34"/>
      <c r="AA87" s="34"/>
      <c r="AB87" s="34"/>
      <c r="AC87" s="34"/>
      <c r="AD87" s="34"/>
      <c r="AE87" s="34"/>
    </row>
    <row r="88" s="2" customFormat="1" ht="12" customHeight="1">
      <c r="A88" s="34"/>
      <c r="B88" s="35"/>
      <c r="C88" s="28" t="s">
        <v>172</v>
      </c>
      <c r="D88" s="36"/>
      <c r="E88" s="36"/>
      <c r="F88" s="36"/>
      <c r="G88" s="36"/>
      <c r="H88" s="36"/>
      <c r="I88" s="150"/>
      <c r="J88" s="36"/>
      <c r="K88" s="36"/>
      <c r="L88" s="59"/>
      <c r="S88" s="34"/>
      <c r="T88" s="34"/>
      <c r="U88" s="34"/>
      <c r="V88" s="34"/>
      <c r="W88" s="34"/>
      <c r="X88" s="34"/>
      <c r="Y88" s="34"/>
      <c r="Z88" s="34"/>
      <c r="AA88" s="34"/>
      <c r="AB88" s="34"/>
      <c r="AC88" s="34"/>
      <c r="AD88" s="34"/>
      <c r="AE88" s="34"/>
    </row>
    <row r="89" s="2" customFormat="1" ht="16.5" customHeight="1">
      <c r="A89" s="34"/>
      <c r="B89" s="35"/>
      <c r="C89" s="36"/>
      <c r="D89" s="36"/>
      <c r="E89" s="72" t="str">
        <f>E11</f>
        <v>SO 2.4 - Oprava přejezdu 3.SK</v>
      </c>
      <c r="F89" s="36"/>
      <c r="G89" s="36"/>
      <c r="H89" s="36"/>
      <c r="I89" s="150"/>
      <c r="J89" s="36"/>
      <c r="K89" s="36"/>
      <c r="L89" s="59"/>
      <c r="S89" s="34"/>
      <c r="T89" s="34"/>
      <c r="U89" s="34"/>
      <c r="V89" s="34"/>
      <c r="W89" s="34"/>
      <c r="X89" s="34"/>
      <c r="Y89" s="34"/>
      <c r="Z89" s="34"/>
      <c r="AA89" s="34"/>
      <c r="AB89" s="34"/>
      <c r="AC89" s="34"/>
      <c r="AD89" s="34"/>
      <c r="AE89" s="34"/>
    </row>
    <row r="90" s="2" customFormat="1" ht="6.96" customHeight="1">
      <c r="A90" s="34"/>
      <c r="B90" s="35"/>
      <c r="C90" s="36"/>
      <c r="D90" s="36"/>
      <c r="E90" s="36"/>
      <c r="F90" s="36"/>
      <c r="G90" s="36"/>
      <c r="H90" s="36"/>
      <c r="I90" s="150"/>
      <c r="J90" s="36"/>
      <c r="K90" s="36"/>
      <c r="L90" s="59"/>
      <c r="S90" s="34"/>
      <c r="T90" s="34"/>
      <c r="U90" s="34"/>
      <c r="V90" s="34"/>
      <c r="W90" s="34"/>
      <c r="X90" s="34"/>
      <c r="Y90" s="34"/>
      <c r="Z90" s="34"/>
      <c r="AA90" s="34"/>
      <c r="AB90" s="34"/>
      <c r="AC90" s="34"/>
      <c r="AD90" s="34"/>
      <c r="AE90" s="34"/>
    </row>
    <row r="91" s="2" customFormat="1" ht="12" customHeight="1">
      <c r="A91" s="34"/>
      <c r="B91" s="35"/>
      <c r="C91" s="28" t="s">
        <v>20</v>
      </c>
      <c r="D91" s="36"/>
      <c r="E91" s="36"/>
      <c r="F91" s="23" t="str">
        <f>F14</f>
        <v>TO Plzeň, TO Třemošná</v>
      </c>
      <c r="G91" s="36"/>
      <c r="H91" s="36"/>
      <c r="I91" s="152" t="s">
        <v>22</v>
      </c>
      <c r="J91" s="75" t="str">
        <f>IF(J14="","",J14)</f>
        <v>8. 1. 2020</v>
      </c>
      <c r="K91" s="36"/>
      <c r="L91" s="59"/>
      <c r="S91" s="34"/>
      <c r="T91" s="34"/>
      <c r="U91" s="34"/>
      <c r="V91" s="34"/>
      <c r="W91" s="34"/>
      <c r="X91" s="34"/>
      <c r="Y91" s="34"/>
      <c r="Z91" s="34"/>
      <c r="AA91" s="34"/>
      <c r="AB91" s="34"/>
      <c r="AC91" s="34"/>
      <c r="AD91" s="34"/>
      <c r="AE91" s="34"/>
    </row>
    <row r="92" s="2" customFormat="1" ht="6.96" customHeight="1">
      <c r="A92" s="34"/>
      <c r="B92" s="35"/>
      <c r="C92" s="36"/>
      <c r="D92" s="36"/>
      <c r="E92" s="36"/>
      <c r="F92" s="36"/>
      <c r="G92" s="36"/>
      <c r="H92" s="36"/>
      <c r="I92" s="150"/>
      <c r="J92" s="36"/>
      <c r="K92" s="36"/>
      <c r="L92" s="59"/>
      <c r="S92" s="34"/>
      <c r="T92" s="34"/>
      <c r="U92" s="34"/>
      <c r="V92" s="34"/>
      <c r="W92" s="34"/>
      <c r="X92" s="34"/>
      <c r="Y92" s="34"/>
      <c r="Z92" s="34"/>
      <c r="AA92" s="34"/>
      <c r="AB92" s="34"/>
      <c r="AC92" s="34"/>
      <c r="AD92" s="34"/>
      <c r="AE92" s="34"/>
    </row>
    <row r="93" s="2" customFormat="1" ht="15.15" customHeight="1">
      <c r="A93" s="34"/>
      <c r="B93" s="35"/>
      <c r="C93" s="28" t="s">
        <v>24</v>
      </c>
      <c r="D93" s="36"/>
      <c r="E93" s="36"/>
      <c r="F93" s="23" t="str">
        <f>E17</f>
        <v xml:space="preserve">Správa železnic s.o. -  OŘ Plzeň</v>
      </c>
      <c r="G93" s="36"/>
      <c r="H93" s="36"/>
      <c r="I93" s="152" t="s">
        <v>30</v>
      </c>
      <c r="J93" s="32" t="str">
        <f>E23</f>
        <v xml:space="preserve"> </v>
      </c>
      <c r="K93" s="36"/>
      <c r="L93" s="59"/>
      <c r="S93" s="34"/>
      <c r="T93" s="34"/>
      <c r="U93" s="34"/>
      <c r="V93" s="34"/>
      <c r="W93" s="34"/>
      <c r="X93" s="34"/>
      <c r="Y93" s="34"/>
      <c r="Z93" s="34"/>
      <c r="AA93" s="34"/>
      <c r="AB93" s="34"/>
      <c r="AC93" s="34"/>
      <c r="AD93" s="34"/>
      <c r="AE93" s="34"/>
    </row>
    <row r="94" s="2" customFormat="1" ht="15.15" customHeight="1">
      <c r="A94" s="34"/>
      <c r="B94" s="35"/>
      <c r="C94" s="28" t="s">
        <v>28</v>
      </c>
      <c r="D94" s="36"/>
      <c r="E94" s="36"/>
      <c r="F94" s="23" t="str">
        <f>IF(E20="","",E20)</f>
        <v>Vyplň údaj</v>
      </c>
      <c r="G94" s="36"/>
      <c r="H94" s="36"/>
      <c r="I94" s="152" t="s">
        <v>33</v>
      </c>
      <c r="J94" s="32" t="str">
        <f>E26</f>
        <v>Jung</v>
      </c>
      <c r="K94" s="36"/>
      <c r="L94" s="59"/>
      <c r="S94" s="34"/>
      <c r="T94" s="34"/>
      <c r="U94" s="34"/>
      <c r="V94" s="34"/>
      <c r="W94" s="34"/>
      <c r="X94" s="34"/>
      <c r="Y94" s="34"/>
      <c r="Z94" s="34"/>
      <c r="AA94" s="34"/>
      <c r="AB94" s="34"/>
      <c r="AC94" s="34"/>
      <c r="AD94" s="34"/>
      <c r="AE94" s="34"/>
    </row>
    <row r="95" s="2" customFormat="1" ht="10.32" customHeight="1">
      <c r="A95" s="34"/>
      <c r="B95" s="35"/>
      <c r="C95" s="36"/>
      <c r="D95" s="36"/>
      <c r="E95" s="36"/>
      <c r="F95" s="36"/>
      <c r="G95" s="36"/>
      <c r="H95" s="36"/>
      <c r="I95" s="150"/>
      <c r="J95" s="36"/>
      <c r="K95" s="36"/>
      <c r="L95" s="59"/>
      <c r="S95" s="34"/>
      <c r="T95" s="34"/>
      <c r="U95" s="34"/>
      <c r="V95" s="34"/>
      <c r="W95" s="34"/>
      <c r="X95" s="34"/>
      <c r="Y95" s="34"/>
      <c r="Z95" s="34"/>
      <c r="AA95" s="34"/>
      <c r="AB95" s="34"/>
      <c r="AC95" s="34"/>
      <c r="AD95" s="34"/>
      <c r="AE95" s="34"/>
    </row>
    <row r="96" s="2" customFormat="1" ht="29.28" customHeight="1">
      <c r="A96" s="34"/>
      <c r="B96" s="35"/>
      <c r="C96" s="193" t="s">
        <v>175</v>
      </c>
      <c r="D96" s="194"/>
      <c r="E96" s="194"/>
      <c r="F96" s="194"/>
      <c r="G96" s="194"/>
      <c r="H96" s="194"/>
      <c r="I96" s="195"/>
      <c r="J96" s="196" t="s">
        <v>176</v>
      </c>
      <c r="K96" s="194"/>
      <c r="L96" s="59"/>
      <c r="S96" s="34"/>
      <c r="T96" s="34"/>
      <c r="U96" s="34"/>
      <c r="V96" s="34"/>
      <c r="W96" s="34"/>
      <c r="X96" s="34"/>
      <c r="Y96" s="34"/>
      <c r="Z96" s="34"/>
      <c r="AA96" s="34"/>
      <c r="AB96" s="34"/>
      <c r="AC96" s="34"/>
      <c r="AD96" s="34"/>
      <c r="AE96" s="34"/>
    </row>
    <row r="97" s="2" customFormat="1" ht="10.32" customHeight="1">
      <c r="A97" s="34"/>
      <c r="B97" s="35"/>
      <c r="C97" s="36"/>
      <c r="D97" s="36"/>
      <c r="E97" s="36"/>
      <c r="F97" s="36"/>
      <c r="G97" s="36"/>
      <c r="H97" s="36"/>
      <c r="I97" s="150"/>
      <c r="J97" s="36"/>
      <c r="K97" s="36"/>
      <c r="L97" s="59"/>
      <c r="S97" s="34"/>
      <c r="T97" s="34"/>
      <c r="U97" s="34"/>
      <c r="V97" s="34"/>
      <c r="W97" s="34"/>
      <c r="X97" s="34"/>
      <c r="Y97" s="34"/>
      <c r="Z97" s="34"/>
      <c r="AA97" s="34"/>
      <c r="AB97" s="34"/>
      <c r="AC97" s="34"/>
      <c r="AD97" s="34"/>
      <c r="AE97" s="34"/>
    </row>
    <row r="98" s="2" customFormat="1" ht="22.8" customHeight="1">
      <c r="A98" s="34"/>
      <c r="B98" s="35"/>
      <c r="C98" s="197" t="s">
        <v>177</v>
      </c>
      <c r="D98" s="36"/>
      <c r="E98" s="36"/>
      <c r="F98" s="36"/>
      <c r="G98" s="36"/>
      <c r="H98" s="36"/>
      <c r="I98" s="150"/>
      <c r="J98" s="106">
        <f>J120</f>
        <v>0</v>
      </c>
      <c r="K98" s="36"/>
      <c r="L98" s="59"/>
      <c r="S98" s="34"/>
      <c r="T98" s="34"/>
      <c r="U98" s="34"/>
      <c r="V98" s="34"/>
      <c r="W98" s="34"/>
      <c r="X98" s="34"/>
      <c r="Y98" s="34"/>
      <c r="Z98" s="34"/>
      <c r="AA98" s="34"/>
      <c r="AB98" s="34"/>
      <c r="AC98" s="34"/>
      <c r="AD98" s="34"/>
      <c r="AE98" s="34"/>
      <c r="AU98" s="13" t="s">
        <v>178</v>
      </c>
    </row>
    <row r="99" s="2" customFormat="1" ht="21.84" customHeight="1">
      <c r="A99" s="34"/>
      <c r="B99" s="35"/>
      <c r="C99" s="36"/>
      <c r="D99" s="36"/>
      <c r="E99" s="36"/>
      <c r="F99" s="36"/>
      <c r="G99" s="36"/>
      <c r="H99" s="36"/>
      <c r="I99" s="150"/>
      <c r="J99" s="36"/>
      <c r="K99" s="36"/>
      <c r="L99" s="59"/>
      <c r="S99" s="34"/>
      <c r="T99" s="34"/>
      <c r="U99" s="34"/>
      <c r="V99" s="34"/>
      <c r="W99" s="34"/>
      <c r="X99" s="34"/>
      <c r="Y99" s="34"/>
      <c r="Z99" s="34"/>
      <c r="AA99" s="34"/>
      <c r="AB99" s="34"/>
      <c r="AC99" s="34"/>
      <c r="AD99" s="34"/>
      <c r="AE99" s="34"/>
    </row>
    <row r="100" s="2" customFormat="1" ht="6.96" customHeight="1">
      <c r="A100" s="34"/>
      <c r="B100" s="62"/>
      <c r="C100" s="63"/>
      <c r="D100" s="63"/>
      <c r="E100" s="63"/>
      <c r="F100" s="63"/>
      <c r="G100" s="63"/>
      <c r="H100" s="63"/>
      <c r="I100" s="188"/>
      <c r="J100" s="63"/>
      <c r="K100" s="63"/>
      <c r="L100" s="59"/>
      <c r="S100" s="34"/>
      <c r="T100" s="34"/>
      <c r="U100" s="34"/>
      <c r="V100" s="34"/>
      <c r="W100" s="34"/>
      <c r="X100" s="34"/>
      <c r="Y100" s="34"/>
      <c r="Z100" s="34"/>
      <c r="AA100" s="34"/>
      <c r="AB100" s="34"/>
      <c r="AC100" s="34"/>
      <c r="AD100" s="34"/>
      <c r="AE100" s="34"/>
    </row>
    <row r="104" s="2" customFormat="1" ht="6.96" customHeight="1">
      <c r="A104" s="34"/>
      <c r="B104" s="64"/>
      <c r="C104" s="65"/>
      <c r="D104" s="65"/>
      <c r="E104" s="65"/>
      <c r="F104" s="65"/>
      <c r="G104" s="65"/>
      <c r="H104" s="65"/>
      <c r="I104" s="191"/>
      <c r="J104" s="65"/>
      <c r="K104" s="65"/>
      <c r="L104" s="59"/>
      <c r="S104" s="34"/>
      <c r="T104" s="34"/>
      <c r="U104" s="34"/>
      <c r="V104" s="34"/>
      <c r="W104" s="34"/>
      <c r="X104" s="34"/>
      <c r="Y104" s="34"/>
      <c r="Z104" s="34"/>
      <c r="AA104" s="34"/>
      <c r="AB104" s="34"/>
      <c r="AC104" s="34"/>
      <c r="AD104" s="34"/>
      <c r="AE104" s="34"/>
    </row>
    <row r="105" s="2" customFormat="1" ht="24.96" customHeight="1">
      <c r="A105" s="34"/>
      <c r="B105" s="35"/>
      <c r="C105" s="19" t="s">
        <v>179</v>
      </c>
      <c r="D105" s="36"/>
      <c r="E105" s="36"/>
      <c r="F105" s="36"/>
      <c r="G105" s="36"/>
      <c r="H105" s="36"/>
      <c r="I105" s="150"/>
      <c r="J105" s="36"/>
      <c r="K105" s="36"/>
      <c r="L105" s="59"/>
      <c r="S105" s="34"/>
      <c r="T105" s="34"/>
      <c r="U105" s="34"/>
      <c r="V105" s="34"/>
      <c r="W105" s="34"/>
      <c r="X105" s="34"/>
      <c r="Y105" s="34"/>
      <c r="Z105" s="34"/>
      <c r="AA105" s="34"/>
      <c r="AB105" s="34"/>
      <c r="AC105" s="34"/>
      <c r="AD105" s="34"/>
      <c r="AE105" s="34"/>
    </row>
    <row r="106" s="2" customFormat="1" ht="6.96" customHeight="1">
      <c r="A106" s="34"/>
      <c r="B106" s="35"/>
      <c r="C106" s="36"/>
      <c r="D106" s="36"/>
      <c r="E106" s="36"/>
      <c r="F106" s="36"/>
      <c r="G106" s="36"/>
      <c r="H106" s="36"/>
      <c r="I106" s="150"/>
      <c r="J106" s="36"/>
      <c r="K106" s="36"/>
      <c r="L106" s="59"/>
      <c r="S106" s="34"/>
      <c r="T106" s="34"/>
      <c r="U106" s="34"/>
      <c r="V106" s="34"/>
      <c r="W106" s="34"/>
      <c r="X106" s="34"/>
      <c r="Y106" s="34"/>
      <c r="Z106" s="34"/>
      <c r="AA106" s="34"/>
      <c r="AB106" s="34"/>
      <c r="AC106" s="34"/>
      <c r="AD106" s="34"/>
      <c r="AE106" s="34"/>
    </row>
    <row r="107" s="2" customFormat="1" ht="12" customHeight="1">
      <c r="A107" s="34"/>
      <c r="B107" s="35"/>
      <c r="C107" s="28" t="s">
        <v>16</v>
      </c>
      <c r="D107" s="36"/>
      <c r="E107" s="36"/>
      <c r="F107" s="36"/>
      <c r="G107" s="36"/>
      <c r="H107" s="36"/>
      <c r="I107" s="150"/>
      <c r="J107" s="36"/>
      <c r="K107" s="36"/>
      <c r="L107" s="59"/>
      <c r="S107" s="34"/>
      <c r="T107" s="34"/>
      <c r="U107" s="34"/>
      <c r="V107" s="34"/>
      <c r="W107" s="34"/>
      <c r="X107" s="34"/>
      <c r="Y107" s="34"/>
      <c r="Z107" s="34"/>
      <c r="AA107" s="34"/>
      <c r="AB107" s="34"/>
      <c r="AC107" s="34"/>
      <c r="AD107" s="34"/>
      <c r="AE107" s="34"/>
    </row>
    <row r="108" s="2" customFormat="1" ht="16.5" customHeight="1">
      <c r="A108" s="34"/>
      <c r="B108" s="35"/>
      <c r="C108" s="36"/>
      <c r="D108" s="36"/>
      <c r="E108" s="192" t="str">
        <f>E7</f>
        <v xml:space="preserve">Oprava kolejí a výhybek v uzlu Plzeň a na trati  Plzeň - Blatno</v>
      </c>
      <c r="F108" s="28"/>
      <c r="G108" s="28"/>
      <c r="H108" s="28"/>
      <c r="I108" s="150"/>
      <c r="J108" s="36"/>
      <c r="K108" s="36"/>
      <c r="L108" s="59"/>
      <c r="S108" s="34"/>
      <c r="T108" s="34"/>
      <c r="U108" s="34"/>
      <c r="V108" s="34"/>
      <c r="W108" s="34"/>
      <c r="X108" s="34"/>
      <c r="Y108" s="34"/>
      <c r="Z108" s="34"/>
      <c r="AA108" s="34"/>
      <c r="AB108" s="34"/>
      <c r="AC108" s="34"/>
      <c r="AD108" s="34"/>
      <c r="AE108" s="34"/>
    </row>
    <row r="109" s="1" customFormat="1" ht="12" customHeight="1">
      <c r="B109" s="17"/>
      <c r="C109" s="28" t="s">
        <v>170</v>
      </c>
      <c r="D109" s="18"/>
      <c r="E109" s="18"/>
      <c r="F109" s="18"/>
      <c r="G109" s="18"/>
      <c r="H109" s="18"/>
      <c r="I109" s="142"/>
      <c r="J109" s="18"/>
      <c r="K109" s="18"/>
      <c r="L109" s="16"/>
    </row>
    <row r="110" s="2" customFormat="1" ht="16.5" customHeight="1">
      <c r="A110" s="34"/>
      <c r="B110" s="35"/>
      <c r="C110" s="36"/>
      <c r="D110" s="36"/>
      <c r="E110" s="192" t="s">
        <v>913</v>
      </c>
      <c r="F110" s="36"/>
      <c r="G110" s="36"/>
      <c r="H110" s="36"/>
      <c r="I110" s="150"/>
      <c r="J110" s="36"/>
      <c r="K110" s="36"/>
      <c r="L110" s="59"/>
      <c r="S110" s="34"/>
      <c r="T110" s="34"/>
      <c r="U110" s="34"/>
      <c r="V110" s="34"/>
      <c r="W110" s="34"/>
      <c r="X110" s="34"/>
      <c r="Y110" s="34"/>
      <c r="Z110" s="34"/>
      <c r="AA110" s="34"/>
      <c r="AB110" s="34"/>
      <c r="AC110" s="34"/>
      <c r="AD110" s="34"/>
      <c r="AE110" s="34"/>
    </row>
    <row r="111" s="2" customFormat="1" ht="12" customHeight="1">
      <c r="A111" s="34"/>
      <c r="B111" s="35"/>
      <c r="C111" s="28" t="s">
        <v>172</v>
      </c>
      <c r="D111" s="36"/>
      <c r="E111" s="36"/>
      <c r="F111" s="36"/>
      <c r="G111" s="36"/>
      <c r="H111" s="36"/>
      <c r="I111" s="150"/>
      <c r="J111" s="36"/>
      <c r="K111" s="36"/>
      <c r="L111" s="59"/>
      <c r="S111" s="34"/>
      <c r="T111" s="34"/>
      <c r="U111" s="34"/>
      <c r="V111" s="34"/>
      <c r="W111" s="34"/>
      <c r="X111" s="34"/>
      <c r="Y111" s="34"/>
      <c r="Z111" s="34"/>
      <c r="AA111" s="34"/>
      <c r="AB111" s="34"/>
      <c r="AC111" s="34"/>
      <c r="AD111" s="34"/>
      <c r="AE111" s="34"/>
    </row>
    <row r="112" s="2" customFormat="1" ht="16.5" customHeight="1">
      <c r="A112" s="34"/>
      <c r="B112" s="35"/>
      <c r="C112" s="36"/>
      <c r="D112" s="36"/>
      <c r="E112" s="72" t="str">
        <f>E11</f>
        <v>SO 2.4 - Oprava přejezdu 3.SK</v>
      </c>
      <c r="F112" s="36"/>
      <c r="G112" s="36"/>
      <c r="H112" s="36"/>
      <c r="I112" s="150"/>
      <c r="J112" s="36"/>
      <c r="K112" s="36"/>
      <c r="L112" s="59"/>
      <c r="S112" s="34"/>
      <c r="T112" s="34"/>
      <c r="U112" s="34"/>
      <c r="V112" s="34"/>
      <c r="W112" s="34"/>
      <c r="X112" s="34"/>
      <c r="Y112" s="34"/>
      <c r="Z112" s="34"/>
      <c r="AA112" s="34"/>
      <c r="AB112" s="34"/>
      <c r="AC112" s="34"/>
      <c r="AD112" s="34"/>
      <c r="AE112" s="34"/>
    </row>
    <row r="113" s="2" customFormat="1" ht="6.96" customHeight="1">
      <c r="A113" s="34"/>
      <c r="B113" s="35"/>
      <c r="C113" s="36"/>
      <c r="D113" s="36"/>
      <c r="E113" s="36"/>
      <c r="F113" s="36"/>
      <c r="G113" s="36"/>
      <c r="H113" s="36"/>
      <c r="I113" s="150"/>
      <c r="J113" s="36"/>
      <c r="K113" s="36"/>
      <c r="L113" s="59"/>
      <c r="S113" s="34"/>
      <c r="T113" s="34"/>
      <c r="U113" s="34"/>
      <c r="V113" s="34"/>
      <c r="W113" s="34"/>
      <c r="X113" s="34"/>
      <c r="Y113" s="34"/>
      <c r="Z113" s="34"/>
      <c r="AA113" s="34"/>
      <c r="AB113" s="34"/>
      <c r="AC113" s="34"/>
      <c r="AD113" s="34"/>
      <c r="AE113" s="34"/>
    </row>
    <row r="114" s="2" customFormat="1" ht="12" customHeight="1">
      <c r="A114" s="34"/>
      <c r="B114" s="35"/>
      <c r="C114" s="28" t="s">
        <v>20</v>
      </c>
      <c r="D114" s="36"/>
      <c r="E114" s="36"/>
      <c r="F114" s="23" t="str">
        <f>F14</f>
        <v>TO Plzeň, TO Třemošná</v>
      </c>
      <c r="G114" s="36"/>
      <c r="H114" s="36"/>
      <c r="I114" s="152" t="s">
        <v>22</v>
      </c>
      <c r="J114" s="75" t="str">
        <f>IF(J14="","",J14)</f>
        <v>8. 1. 2020</v>
      </c>
      <c r="K114" s="36"/>
      <c r="L114" s="59"/>
      <c r="S114" s="34"/>
      <c r="T114" s="34"/>
      <c r="U114" s="34"/>
      <c r="V114" s="34"/>
      <c r="W114" s="34"/>
      <c r="X114" s="34"/>
      <c r="Y114" s="34"/>
      <c r="Z114" s="34"/>
      <c r="AA114" s="34"/>
      <c r="AB114" s="34"/>
      <c r="AC114" s="34"/>
      <c r="AD114" s="34"/>
      <c r="AE114" s="34"/>
    </row>
    <row r="115" s="2" customFormat="1" ht="6.96" customHeight="1">
      <c r="A115" s="34"/>
      <c r="B115" s="35"/>
      <c r="C115" s="36"/>
      <c r="D115" s="36"/>
      <c r="E115" s="36"/>
      <c r="F115" s="36"/>
      <c r="G115" s="36"/>
      <c r="H115" s="36"/>
      <c r="I115" s="150"/>
      <c r="J115" s="36"/>
      <c r="K115" s="36"/>
      <c r="L115" s="59"/>
      <c r="S115" s="34"/>
      <c r="T115" s="34"/>
      <c r="U115" s="34"/>
      <c r="V115" s="34"/>
      <c r="W115" s="34"/>
      <c r="X115" s="34"/>
      <c r="Y115" s="34"/>
      <c r="Z115" s="34"/>
      <c r="AA115" s="34"/>
      <c r="AB115" s="34"/>
      <c r="AC115" s="34"/>
      <c r="AD115" s="34"/>
      <c r="AE115" s="34"/>
    </row>
    <row r="116" s="2" customFormat="1" ht="15.15" customHeight="1">
      <c r="A116" s="34"/>
      <c r="B116" s="35"/>
      <c r="C116" s="28" t="s">
        <v>24</v>
      </c>
      <c r="D116" s="36"/>
      <c r="E116" s="36"/>
      <c r="F116" s="23" t="str">
        <f>E17</f>
        <v xml:space="preserve">Správa železnic s.o. -  OŘ Plzeň</v>
      </c>
      <c r="G116" s="36"/>
      <c r="H116" s="36"/>
      <c r="I116" s="152" t="s">
        <v>30</v>
      </c>
      <c r="J116" s="32" t="str">
        <f>E23</f>
        <v xml:space="preserve"> </v>
      </c>
      <c r="K116" s="36"/>
      <c r="L116" s="59"/>
      <c r="S116" s="34"/>
      <c r="T116" s="34"/>
      <c r="U116" s="34"/>
      <c r="V116" s="34"/>
      <c r="W116" s="34"/>
      <c r="X116" s="34"/>
      <c r="Y116" s="34"/>
      <c r="Z116" s="34"/>
      <c r="AA116" s="34"/>
      <c r="AB116" s="34"/>
      <c r="AC116" s="34"/>
      <c r="AD116" s="34"/>
      <c r="AE116" s="34"/>
    </row>
    <row r="117" s="2" customFormat="1" ht="15.15" customHeight="1">
      <c r="A117" s="34"/>
      <c r="B117" s="35"/>
      <c r="C117" s="28" t="s">
        <v>28</v>
      </c>
      <c r="D117" s="36"/>
      <c r="E117" s="36"/>
      <c r="F117" s="23" t="str">
        <f>IF(E20="","",E20)</f>
        <v>Vyplň údaj</v>
      </c>
      <c r="G117" s="36"/>
      <c r="H117" s="36"/>
      <c r="I117" s="152" t="s">
        <v>33</v>
      </c>
      <c r="J117" s="32" t="str">
        <f>E26</f>
        <v>Jung</v>
      </c>
      <c r="K117" s="36"/>
      <c r="L117" s="59"/>
      <c r="S117" s="34"/>
      <c r="T117" s="34"/>
      <c r="U117" s="34"/>
      <c r="V117" s="34"/>
      <c r="W117" s="34"/>
      <c r="X117" s="34"/>
      <c r="Y117" s="34"/>
      <c r="Z117" s="34"/>
      <c r="AA117" s="34"/>
      <c r="AB117" s="34"/>
      <c r="AC117" s="34"/>
      <c r="AD117" s="34"/>
      <c r="AE117" s="34"/>
    </row>
    <row r="118" s="2" customFormat="1" ht="10.32" customHeight="1">
      <c r="A118" s="34"/>
      <c r="B118" s="35"/>
      <c r="C118" s="36"/>
      <c r="D118" s="36"/>
      <c r="E118" s="36"/>
      <c r="F118" s="36"/>
      <c r="G118" s="36"/>
      <c r="H118" s="36"/>
      <c r="I118" s="150"/>
      <c r="J118" s="36"/>
      <c r="K118" s="36"/>
      <c r="L118" s="59"/>
      <c r="S118" s="34"/>
      <c r="T118" s="34"/>
      <c r="U118" s="34"/>
      <c r="V118" s="34"/>
      <c r="W118" s="34"/>
      <c r="X118" s="34"/>
      <c r="Y118" s="34"/>
      <c r="Z118" s="34"/>
      <c r="AA118" s="34"/>
      <c r="AB118" s="34"/>
      <c r="AC118" s="34"/>
      <c r="AD118" s="34"/>
      <c r="AE118" s="34"/>
    </row>
    <row r="119" s="9" customFormat="1" ht="29.28" customHeight="1">
      <c r="A119" s="198"/>
      <c r="B119" s="199"/>
      <c r="C119" s="200" t="s">
        <v>180</v>
      </c>
      <c r="D119" s="201" t="s">
        <v>61</v>
      </c>
      <c r="E119" s="201" t="s">
        <v>57</v>
      </c>
      <c r="F119" s="201" t="s">
        <v>58</v>
      </c>
      <c r="G119" s="201" t="s">
        <v>181</v>
      </c>
      <c r="H119" s="201" t="s">
        <v>182</v>
      </c>
      <c r="I119" s="202" t="s">
        <v>183</v>
      </c>
      <c r="J119" s="203" t="s">
        <v>176</v>
      </c>
      <c r="K119" s="204" t="s">
        <v>184</v>
      </c>
      <c r="L119" s="205"/>
      <c r="M119" s="96" t="s">
        <v>1</v>
      </c>
      <c r="N119" s="97" t="s">
        <v>40</v>
      </c>
      <c r="O119" s="97" t="s">
        <v>185</v>
      </c>
      <c r="P119" s="97" t="s">
        <v>186</v>
      </c>
      <c r="Q119" s="97" t="s">
        <v>187</v>
      </c>
      <c r="R119" s="97" t="s">
        <v>188</v>
      </c>
      <c r="S119" s="97" t="s">
        <v>189</v>
      </c>
      <c r="T119" s="98" t="s">
        <v>190</v>
      </c>
      <c r="U119" s="198"/>
      <c r="V119" s="198"/>
      <c r="W119" s="198"/>
      <c r="X119" s="198"/>
      <c r="Y119" s="198"/>
      <c r="Z119" s="198"/>
      <c r="AA119" s="198"/>
      <c r="AB119" s="198"/>
      <c r="AC119" s="198"/>
      <c r="AD119" s="198"/>
      <c r="AE119" s="198"/>
    </row>
    <row r="120" s="2" customFormat="1" ht="22.8" customHeight="1">
      <c r="A120" s="34"/>
      <c r="B120" s="35"/>
      <c r="C120" s="103" t="s">
        <v>191</v>
      </c>
      <c r="D120" s="36"/>
      <c r="E120" s="36"/>
      <c r="F120" s="36"/>
      <c r="G120" s="36"/>
      <c r="H120" s="36"/>
      <c r="I120" s="150"/>
      <c r="J120" s="206">
        <f>BK120</f>
        <v>0</v>
      </c>
      <c r="K120" s="36"/>
      <c r="L120" s="40"/>
      <c r="M120" s="99"/>
      <c r="N120" s="207"/>
      <c r="O120" s="100"/>
      <c r="P120" s="208">
        <f>SUM(P121:P151)</f>
        <v>0</v>
      </c>
      <c r="Q120" s="100"/>
      <c r="R120" s="208">
        <f>SUM(R121:R151)</f>
        <v>20.640000000000001</v>
      </c>
      <c r="S120" s="100"/>
      <c r="T120" s="209">
        <f>SUM(T121:T151)</f>
        <v>0</v>
      </c>
      <c r="U120" s="34"/>
      <c r="V120" s="34"/>
      <c r="W120" s="34"/>
      <c r="X120" s="34"/>
      <c r="Y120" s="34"/>
      <c r="Z120" s="34"/>
      <c r="AA120" s="34"/>
      <c r="AB120" s="34"/>
      <c r="AC120" s="34"/>
      <c r="AD120" s="34"/>
      <c r="AE120" s="34"/>
      <c r="AT120" s="13" t="s">
        <v>75</v>
      </c>
      <c r="AU120" s="13" t="s">
        <v>178</v>
      </c>
      <c r="BK120" s="210">
        <f>SUM(BK121:BK151)</f>
        <v>0</v>
      </c>
    </row>
    <row r="121" s="2" customFormat="1" ht="16.5" customHeight="1">
      <c r="A121" s="34"/>
      <c r="B121" s="35"/>
      <c r="C121" s="211" t="s">
        <v>83</v>
      </c>
      <c r="D121" s="211" t="s">
        <v>192</v>
      </c>
      <c r="E121" s="212" t="s">
        <v>1127</v>
      </c>
      <c r="F121" s="213" t="s">
        <v>1128</v>
      </c>
      <c r="G121" s="214" t="s">
        <v>195</v>
      </c>
      <c r="H121" s="215">
        <v>12</v>
      </c>
      <c r="I121" s="216"/>
      <c r="J121" s="217">
        <f>ROUND(I121*H121,2)</f>
        <v>0</v>
      </c>
      <c r="K121" s="218"/>
      <c r="L121" s="40"/>
      <c r="M121" s="219" t="s">
        <v>1</v>
      </c>
      <c r="N121" s="220" t="s">
        <v>41</v>
      </c>
      <c r="O121" s="87"/>
      <c r="P121" s="221">
        <f>O121*H121</f>
        <v>0</v>
      </c>
      <c r="Q121" s="221">
        <v>0</v>
      </c>
      <c r="R121" s="221">
        <f>Q121*H121</f>
        <v>0</v>
      </c>
      <c r="S121" s="221">
        <v>0</v>
      </c>
      <c r="T121" s="222">
        <f>S121*H121</f>
        <v>0</v>
      </c>
      <c r="U121" s="34"/>
      <c r="V121" s="34"/>
      <c r="W121" s="34"/>
      <c r="X121" s="34"/>
      <c r="Y121" s="34"/>
      <c r="Z121" s="34"/>
      <c r="AA121" s="34"/>
      <c r="AB121" s="34"/>
      <c r="AC121" s="34"/>
      <c r="AD121" s="34"/>
      <c r="AE121" s="34"/>
      <c r="AR121" s="223" t="s">
        <v>196</v>
      </c>
      <c r="AT121" s="223" t="s">
        <v>192</v>
      </c>
      <c r="AU121" s="223" t="s">
        <v>76</v>
      </c>
      <c r="AY121" s="13" t="s">
        <v>197</v>
      </c>
      <c r="BE121" s="224">
        <f>IF(N121="základní",J121,0)</f>
        <v>0</v>
      </c>
      <c r="BF121" s="224">
        <f>IF(N121="snížená",J121,0)</f>
        <v>0</v>
      </c>
      <c r="BG121" s="224">
        <f>IF(N121="zákl. přenesená",J121,0)</f>
        <v>0</v>
      </c>
      <c r="BH121" s="224">
        <f>IF(N121="sníž. přenesená",J121,0)</f>
        <v>0</v>
      </c>
      <c r="BI121" s="224">
        <f>IF(N121="nulová",J121,0)</f>
        <v>0</v>
      </c>
      <c r="BJ121" s="13" t="s">
        <v>83</v>
      </c>
      <c r="BK121" s="224">
        <f>ROUND(I121*H121,2)</f>
        <v>0</v>
      </c>
      <c r="BL121" s="13" t="s">
        <v>196</v>
      </c>
      <c r="BM121" s="223" t="s">
        <v>1236</v>
      </c>
    </row>
    <row r="122" s="2" customFormat="1">
      <c r="A122" s="34"/>
      <c r="B122" s="35"/>
      <c r="C122" s="36"/>
      <c r="D122" s="225" t="s">
        <v>199</v>
      </c>
      <c r="E122" s="36"/>
      <c r="F122" s="226" t="s">
        <v>1130</v>
      </c>
      <c r="G122" s="36"/>
      <c r="H122" s="36"/>
      <c r="I122" s="150"/>
      <c r="J122" s="36"/>
      <c r="K122" s="36"/>
      <c r="L122" s="40"/>
      <c r="M122" s="227"/>
      <c r="N122" s="228"/>
      <c r="O122" s="87"/>
      <c r="P122" s="87"/>
      <c r="Q122" s="87"/>
      <c r="R122" s="87"/>
      <c r="S122" s="87"/>
      <c r="T122" s="88"/>
      <c r="U122" s="34"/>
      <c r="V122" s="34"/>
      <c r="W122" s="34"/>
      <c r="X122" s="34"/>
      <c r="Y122" s="34"/>
      <c r="Z122" s="34"/>
      <c r="AA122" s="34"/>
      <c r="AB122" s="34"/>
      <c r="AC122" s="34"/>
      <c r="AD122" s="34"/>
      <c r="AE122" s="34"/>
      <c r="AT122" s="13" t="s">
        <v>199</v>
      </c>
      <c r="AU122" s="13" t="s">
        <v>76</v>
      </c>
    </row>
    <row r="123" s="2" customFormat="1">
      <c r="A123" s="34"/>
      <c r="B123" s="35"/>
      <c r="C123" s="36"/>
      <c r="D123" s="225" t="s">
        <v>340</v>
      </c>
      <c r="E123" s="36"/>
      <c r="F123" s="229" t="s">
        <v>470</v>
      </c>
      <c r="G123" s="36"/>
      <c r="H123" s="36"/>
      <c r="I123" s="150"/>
      <c r="J123" s="36"/>
      <c r="K123" s="36"/>
      <c r="L123" s="40"/>
      <c r="M123" s="227"/>
      <c r="N123" s="228"/>
      <c r="O123" s="87"/>
      <c r="P123" s="87"/>
      <c r="Q123" s="87"/>
      <c r="R123" s="87"/>
      <c r="S123" s="87"/>
      <c r="T123" s="88"/>
      <c r="U123" s="34"/>
      <c r="V123" s="34"/>
      <c r="W123" s="34"/>
      <c r="X123" s="34"/>
      <c r="Y123" s="34"/>
      <c r="Z123" s="34"/>
      <c r="AA123" s="34"/>
      <c r="AB123" s="34"/>
      <c r="AC123" s="34"/>
      <c r="AD123" s="34"/>
      <c r="AE123" s="34"/>
      <c r="AT123" s="13" t="s">
        <v>340</v>
      </c>
      <c r="AU123" s="13" t="s">
        <v>76</v>
      </c>
    </row>
    <row r="124" s="2" customFormat="1" ht="16.5" customHeight="1">
      <c r="A124" s="34"/>
      <c r="B124" s="35"/>
      <c r="C124" s="211" t="s">
        <v>85</v>
      </c>
      <c r="D124" s="211" t="s">
        <v>192</v>
      </c>
      <c r="E124" s="212" t="s">
        <v>970</v>
      </c>
      <c r="F124" s="213" t="s">
        <v>971</v>
      </c>
      <c r="G124" s="214" t="s">
        <v>345</v>
      </c>
      <c r="H124" s="215">
        <v>32.399999999999999</v>
      </c>
      <c r="I124" s="216"/>
      <c r="J124" s="217">
        <f>ROUND(I124*H124,2)</f>
        <v>0</v>
      </c>
      <c r="K124" s="218"/>
      <c r="L124" s="40"/>
      <c r="M124" s="219" t="s">
        <v>1</v>
      </c>
      <c r="N124" s="220" t="s">
        <v>41</v>
      </c>
      <c r="O124" s="87"/>
      <c r="P124" s="221">
        <f>O124*H124</f>
        <v>0</v>
      </c>
      <c r="Q124" s="221">
        <v>0</v>
      </c>
      <c r="R124" s="221">
        <f>Q124*H124</f>
        <v>0</v>
      </c>
      <c r="S124" s="221">
        <v>0</v>
      </c>
      <c r="T124" s="222">
        <f>S124*H124</f>
        <v>0</v>
      </c>
      <c r="U124" s="34"/>
      <c r="V124" s="34"/>
      <c r="W124" s="34"/>
      <c r="X124" s="34"/>
      <c r="Y124" s="34"/>
      <c r="Z124" s="34"/>
      <c r="AA124" s="34"/>
      <c r="AB124" s="34"/>
      <c r="AC124" s="34"/>
      <c r="AD124" s="34"/>
      <c r="AE124" s="34"/>
      <c r="AR124" s="223" t="s">
        <v>196</v>
      </c>
      <c r="AT124" s="223" t="s">
        <v>192</v>
      </c>
      <c r="AU124" s="223" t="s">
        <v>76</v>
      </c>
      <c r="AY124" s="13" t="s">
        <v>197</v>
      </c>
      <c r="BE124" s="224">
        <f>IF(N124="základní",J124,0)</f>
        <v>0</v>
      </c>
      <c r="BF124" s="224">
        <f>IF(N124="snížená",J124,0)</f>
        <v>0</v>
      </c>
      <c r="BG124" s="224">
        <f>IF(N124="zákl. přenesená",J124,0)</f>
        <v>0</v>
      </c>
      <c r="BH124" s="224">
        <f>IF(N124="sníž. přenesená",J124,0)</f>
        <v>0</v>
      </c>
      <c r="BI124" s="224">
        <f>IF(N124="nulová",J124,0)</f>
        <v>0</v>
      </c>
      <c r="BJ124" s="13" t="s">
        <v>83</v>
      </c>
      <c r="BK124" s="224">
        <f>ROUND(I124*H124,2)</f>
        <v>0</v>
      </c>
      <c r="BL124" s="13" t="s">
        <v>196</v>
      </c>
      <c r="BM124" s="223" t="s">
        <v>1237</v>
      </c>
    </row>
    <row r="125" s="2" customFormat="1">
      <c r="A125" s="34"/>
      <c r="B125" s="35"/>
      <c r="C125" s="36"/>
      <c r="D125" s="225" t="s">
        <v>199</v>
      </c>
      <c r="E125" s="36"/>
      <c r="F125" s="226" t="s">
        <v>973</v>
      </c>
      <c r="G125" s="36"/>
      <c r="H125" s="36"/>
      <c r="I125" s="150"/>
      <c r="J125" s="36"/>
      <c r="K125" s="36"/>
      <c r="L125" s="40"/>
      <c r="M125" s="227"/>
      <c r="N125" s="228"/>
      <c r="O125" s="87"/>
      <c r="P125" s="87"/>
      <c r="Q125" s="87"/>
      <c r="R125" s="87"/>
      <c r="S125" s="87"/>
      <c r="T125" s="88"/>
      <c r="U125" s="34"/>
      <c r="V125" s="34"/>
      <c r="W125" s="34"/>
      <c r="X125" s="34"/>
      <c r="Y125" s="34"/>
      <c r="Z125" s="34"/>
      <c r="AA125" s="34"/>
      <c r="AB125" s="34"/>
      <c r="AC125" s="34"/>
      <c r="AD125" s="34"/>
      <c r="AE125" s="34"/>
      <c r="AT125" s="13" t="s">
        <v>199</v>
      </c>
      <c r="AU125" s="13" t="s">
        <v>76</v>
      </c>
    </row>
    <row r="126" s="2" customFormat="1">
      <c r="A126" s="34"/>
      <c r="B126" s="35"/>
      <c r="C126" s="36"/>
      <c r="D126" s="225" t="s">
        <v>340</v>
      </c>
      <c r="E126" s="36"/>
      <c r="F126" s="229" t="s">
        <v>974</v>
      </c>
      <c r="G126" s="36"/>
      <c r="H126" s="36"/>
      <c r="I126" s="150"/>
      <c r="J126" s="36"/>
      <c r="K126" s="36"/>
      <c r="L126" s="40"/>
      <c r="M126" s="227"/>
      <c r="N126" s="228"/>
      <c r="O126" s="87"/>
      <c r="P126" s="87"/>
      <c r="Q126" s="87"/>
      <c r="R126" s="87"/>
      <c r="S126" s="87"/>
      <c r="T126" s="88"/>
      <c r="U126" s="34"/>
      <c r="V126" s="34"/>
      <c r="W126" s="34"/>
      <c r="X126" s="34"/>
      <c r="Y126" s="34"/>
      <c r="Z126" s="34"/>
      <c r="AA126" s="34"/>
      <c r="AB126" s="34"/>
      <c r="AC126" s="34"/>
      <c r="AD126" s="34"/>
      <c r="AE126" s="34"/>
      <c r="AT126" s="13" t="s">
        <v>340</v>
      </c>
      <c r="AU126" s="13" t="s">
        <v>76</v>
      </c>
    </row>
    <row r="127" s="10" customFormat="1">
      <c r="A127" s="10"/>
      <c r="B127" s="230"/>
      <c r="C127" s="231"/>
      <c r="D127" s="225" t="s">
        <v>203</v>
      </c>
      <c r="E127" s="232" t="s">
        <v>1</v>
      </c>
      <c r="F127" s="233" t="s">
        <v>1132</v>
      </c>
      <c r="G127" s="231"/>
      <c r="H127" s="234">
        <v>32.399999999999999</v>
      </c>
      <c r="I127" s="235"/>
      <c r="J127" s="231"/>
      <c r="K127" s="231"/>
      <c r="L127" s="236"/>
      <c r="M127" s="237"/>
      <c r="N127" s="238"/>
      <c r="O127" s="238"/>
      <c r="P127" s="238"/>
      <c r="Q127" s="238"/>
      <c r="R127" s="238"/>
      <c r="S127" s="238"/>
      <c r="T127" s="239"/>
      <c r="U127" s="10"/>
      <c r="V127" s="10"/>
      <c r="W127" s="10"/>
      <c r="X127" s="10"/>
      <c r="Y127" s="10"/>
      <c r="Z127" s="10"/>
      <c r="AA127" s="10"/>
      <c r="AB127" s="10"/>
      <c r="AC127" s="10"/>
      <c r="AD127" s="10"/>
      <c r="AE127" s="10"/>
      <c r="AT127" s="240" t="s">
        <v>203</v>
      </c>
      <c r="AU127" s="240" t="s">
        <v>76</v>
      </c>
      <c r="AV127" s="10" t="s">
        <v>85</v>
      </c>
      <c r="AW127" s="10" t="s">
        <v>32</v>
      </c>
      <c r="AX127" s="10" t="s">
        <v>83</v>
      </c>
      <c r="AY127" s="240" t="s">
        <v>197</v>
      </c>
    </row>
    <row r="128" s="2" customFormat="1" ht="16.5" customHeight="1">
      <c r="A128" s="34"/>
      <c r="B128" s="35"/>
      <c r="C128" s="211" t="s">
        <v>214</v>
      </c>
      <c r="D128" s="211" t="s">
        <v>192</v>
      </c>
      <c r="E128" s="212" t="s">
        <v>1133</v>
      </c>
      <c r="F128" s="213" t="s">
        <v>1134</v>
      </c>
      <c r="G128" s="214" t="s">
        <v>232</v>
      </c>
      <c r="H128" s="215">
        <v>42</v>
      </c>
      <c r="I128" s="216"/>
      <c r="J128" s="217">
        <f>ROUND(I128*H128,2)</f>
        <v>0</v>
      </c>
      <c r="K128" s="218"/>
      <c r="L128" s="40"/>
      <c r="M128" s="219" t="s">
        <v>1</v>
      </c>
      <c r="N128" s="220" t="s">
        <v>41</v>
      </c>
      <c r="O128" s="87"/>
      <c r="P128" s="221">
        <f>O128*H128</f>
        <v>0</v>
      </c>
      <c r="Q128" s="221">
        <v>0</v>
      </c>
      <c r="R128" s="221">
        <f>Q128*H128</f>
        <v>0</v>
      </c>
      <c r="S128" s="221">
        <v>0</v>
      </c>
      <c r="T128" s="222">
        <f>S128*H128</f>
        <v>0</v>
      </c>
      <c r="U128" s="34"/>
      <c r="V128" s="34"/>
      <c r="W128" s="34"/>
      <c r="X128" s="34"/>
      <c r="Y128" s="34"/>
      <c r="Z128" s="34"/>
      <c r="AA128" s="34"/>
      <c r="AB128" s="34"/>
      <c r="AC128" s="34"/>
      <c r="AD128" s="34"/>
      <c r="AE128" s="34"/>
      <c r="AR128" s="223" t="s">
        <v>196</v>
      </c>
      <c r="AT128" s="223" t="s">
        <v>192</v>
      </c>
      <c r="AU128" s="223" t="s">
        <v>76</v>
      </c>
      <c r="AY128" s="13" t="s">
        <v>197</v>
      </c>
      <c r="BE128" s="224">
        <f>IF(N128="základní",J128,0)</f>
        <v>0</v>
      </c>
      <c r="BF128" s="224">
        <f>IF(N128="snížená",J128,0)</f>
        <v>0</v>
      </c>
      <c r="BG128" s="224">
        <f>IF(N128="zákl. přenesená",J128,0)</f>
        <v>0</v>
      </c>
      <c r="BH128" s="224">
        <f>IF(N128="sníž. přenesená",J128,0)</f>
        <v>0</v>
      </c>
      <c r="BI128" s="224">
        <f>IF(N128="nulová",J128,0)</f>
        <v>0</v>
      </c>
      <c r="BJ128" s="13" t="s">
        <v>83</v>
      </c>
      <c r="BK128" s="224">
        <f>ROUND(I128*H128,2)</f>
        <v>0</v>
      </c>
      <c r="BL128" s="13" t="s">
        <v>196</v>
      </c>
      <c r="BM128" s="223" t="s">
        <v>1238</v>
      </c>
    </row>
    <row r="129" s="2" customFormat="1">
      <c r="A129" s="34"/>
      <c r="B129" s="35"/>
      <c r="C129" s="36"/>
      <c r="D129" s="225" t="s">
        <v>199</v>
      </c>
      <c r="E129" s="36"/>
      <c r="F129" s="226" t="s">
        <v>1136</v>
      </c>
      <c r="G129" s="36"/>
      <c r="H129" s="36"/>
      <c r="I129" s="150"/>
      <c r="J129" s="36"/>
      <c r="K129" s="36"/>
      <c r="L129" s="40"/>
      <c r="M129" s="227"/>
      <c r="N129" s="228"/>
      <c r="O129" s="87"/>
      <c r="P129" s="87"/>
      <c r="Q129" s="87"/>
      <c r="R129" s="87"/>
      <c r="S129" s="87"/>
      <c r="T129" s="88"/>
      <c r="U129" s="34"/>
      <c r="V129" s="34"/>
      <c r="W129" s="34"/>
      <c r="X129" s="34"/>
      <c r="Y129" s="34"/>
      <c r="Z129" s="34"/>
      <c r="AA129" s="34"/>
      <c r="AB129" s="34"/>
      <c r="AC129" s="34"/>
      <c r="AD129" s="34"/>
      <c r="AE129" s="34"/>
      <c r="AT129" s="13" t="s">
        <v>199</v>
      </c>
      <c r="AU129" s="13" t="s">
        <v>76</v>
      </c>
    </row>
    <row r="130" s="2" customFormat="1">
      <c r="A130" s="34"/>
      <c r="B130" s="35"/>
      <c r="C130" s="36"/>
      <c r="D130" s="225" t="s">
        <v>340</v>
      </c>
      <c r="E130" s="36"/>
      <c r="F130" s="229" t="s">
        <v>775</v>
      </c>
      <c r="G130" s="36"/>
      <c r="H130" s="36"/>
      <c r="I130" s="150"/>
      <c r="J130" s="36"/>
      <c r="K130" s="36"/>
      <c r="L130" s="40"/>
      <c r="M130" s="227"/>
      <c r="N130" s="228"/>
      <c r="O130" s="87"/>
      <c r="P130" s="87"/>
      <c r="Q130" s="87"/>
      <c r="R130" s="87"/>
      <c r="S130" s="87"/>
      <c r="T130" s="88"/>
      <c r="U130" s="34"/>
      <c r="V130" s="34"/>
      <c r="W130" s="34"/>
      <c r="X130" s="34"/>
      <c r="Y130" s="34"/>
      <c r="Z130" s="34"/>
      <c r="AA130" s="34"/>
      <c r="AB130" s="34"/>
      <c r="AC130" s="34"/>
      <c r="AD130" s="34"/>
      <c r="AE130" s="34"/>
      <c r="AT130" s="13" t="s">
        <v>340</v>
      </c>
      <c r="AU130" s="13" t="s">
        <v>76</v>
      </c>
    </row>
    <row r="131" s="10" customFormat="1">
      <c r="A131" s="10"/>
      <c r="B131" s="230"/>
      <c r="C131" s="231"/>
      <c r="D131" s="225" t="s">
        <v>203</v>
      </c>
      <c r="E131" s="232" t="s">
        <v>1</v>
      </c>
      <c r="F131" s="233" t="s">
        <v>1137</v>
      </c>
      <c r="G131" s="231"/>
      <c r="H131" s="234">
        <v>42</v>
      </c>
      <c r="I131" s="235"/>
      <c r="J131" s="231"/>
      <c r="K131" s="231"/>
      <c r="L131" s="236"/>
      <c r="M131" s="237"/>
      <c r="N131" s="238"/>
      <c r="O131" s="238"/>
      <c r="P131" s="238"/>
      <c r="Q131" s="238"/>
      <c r="R131" s="238"/>
      <c r="S131" s="238"/>
      <c r="T131" s="239"/>
      <c r="U131" s="10"/>
      <c r="V131" s="10"/>
      <c r="W131" s="10"/>
      <c r="X131" s="10"/>
      <c r="Y131" s="10"/>
      <c r="Z131" s="10"/>
      <c r="AA131" s="10"/>
      <c r="AB131" s="10"/>
      <c r="AC131" s="10"/>
      <c r="AD131" s="10"/>
      <c r="AE131" s="10"/>
      <c r="AT131" s="240" t="s">
        <v>203</v>
      </c>
      <c r="AU131" s="240" t="s">
        <v>76</v>
      </c>
      <c r="AV131" s="10" t="s">
        <v>85</v>
      </c>
      <c r="AW131" s="10" t="s">
        <v>32</v>
      </c>
      <c r="AX131" s="10" t="s">
        <v>83</v>
      </c>
      <c r="AY131" s="240" t="s">
        <v>197</v>
      </c>
    </row>
    <row r="132" s="2" customFormat="1" ht="16.5" customHeight="1">
      <c r="A132" s="34"/>
      <c r="B132" s="35"/>
      <c r="C132" s="211" t="s">
        <v>196</v>
      </c>
      <c r="D132" s="211" t="s">
        <v>192</v>
      </c>
      <c r="E132" s="212" t="s">
        <v>1138</v>
      </c>
      <c r="F132" s="213" t="s">
        <v>1139</v>
      </c>
      <c r="G132" s="214" t="s">
        <v>209</v>
      </c>
      <c r="H132" s="215">
        <v>168</v>
      </c>
      <c r="I132" s="216"/>
      <c r="J132" s="217">
        <f>ROUND(I132*H132,2)</f>
        <v>0</v>
      </c>
      <c r="K132" s="218"/>
      <c r="L132" s="40"/>
      <c r="M132" s="219" t="s">
        <v>1</v>
      </c>
      <c r="N132" s="220" t="s">
        <v>41</v>
      </c>
      <c r="O132" s="87"/>
      <c r="P132" s="221">
        <f>O132*H132</f>
        <v>0</v>
      </c>
      <c r="Q132" s="221">
        <v>0</v>
      </c>
      <c r="R132" s="221">
        <f>Q132*H132</f>
        <v>0</v>
      </c>
      <c r="S132" s="221">
        <v>0</v>
      </c>
      <c r="T132" s="222">
        <f>S132*H132</f>
        <v>0</v>
      </c>
      <c r="U132" s="34"/>
      <c r="V132" s="34"/>
      <c r="W132" s="34"/>
      <c r="X132" s="34"/>
      <c r="Y132" s="34"/>
      <c r="Z132" s="34"/>
      <c r="AA132" s="34"/>
      <c r="AB132" s="34"/>
      <c r="AC132" s="34"/>
      <c r="AD132" s="34"/>
      <c r="AE132" s="34"/>
      <c r="AR132" s="223" t="s">
        <v>196</v>
      </c>
      <c r="AT132" s="223" t="s">
        <v>192</v>
      </c>
      <c r="AU132" s="223" t="s">
        <v>76</v>
      </c>
      <c r="AY132" s="13" t="s">
        <v>197</v>
      </c>
      <c r="BE132" s="224">
        <f>IF(N132="základní",J132,0)</f>
        <v>0</v>
      </c>
      <c r="BF132" s="224">
        <f>IF(N132="snížená",J132,0)</f>
        <v>0</v>
      </c>
      <c r="BG132" s="224">
        <f>IF(N132="zákl. přenesená",J132,0)</f>
        <v>0</v>
      </c>
      <c r="BH132" s="224">
        <f>IF(N132="sníž. přenesená",J132,0)</f>
        <v>0</v>
      </c>
      <c r="BI132" s="224">
        <f>IF(N132="nulová",J132,0)</f>
        <v>0</v>
      </c>
      <c r="BJ132" s="13" t="s">
        <v>83</v>
      </c>
      <c r="BK132" s="224">
        <f>ROUND(I132*H132,2)</f>
        <v>0</v>
      </c>
      <c r="BL132" s="13" t="s">
        <v>196</v>
      </c>
      <c r="BM132" s="223" t="s">
        <v>1239</v>
      </c>
    </row>
    <row r="133" s="2" customFormat="1">
      <c r="A133" s="34"/>
      <c r="B133" s="35"/>
      <c r="C133" s="36"/>
      <c r="D133" s="225" t="s">
        <v>199</v>
      </c>
      <c r="E133" s="36"/>
      <c r="F133" s="226" t="s">
        <v>1141</v>
      </c>
      <c r="G133" s="36"/>
      <c r="H133" s="36"/>
      <c r="I133" s="150"/>
      <c r="J133" s="36"/>
      <c r="K133" s="36"/>
      <c r="L133" s="40"/>
      <c r="M133" s="227"/>
      <c r="N133" s="228"/>
      <c r="O133" s="87"/>
      <c r="P133" s="87"/>
      <c r="Q133" s="87"/>
      <c r="R133" s="87"/>
      <c r="S133" s="87"/>
      <c r="T133" s="88"/>
      <c r="U133" s="34"/>
      <c r="V133" s="34"/>
      <c r="W133" s="34"/>
      <c r="X133" s="34"/>
      <c r="Y133" s="34"/>
      <c r="Z133" s="34"/>
      <c r="AA133" s="34"/>
      <c r="AB133" s="34"/>
      <c r="AC133" s="34"/>
      <c r="AD133" s="34"/>
      <c r="AE133" s="34"/>
      <c r="AT133" s="13" t="s">
        <v>199</v>
      </c>
      <c r="AU133" s="13" t="s">
        <v>76</v>
      </c>
    </row>
    <row r="134" s="2" customFormat="1">
      <c r="A134" s="34"/>
      <c r="B134" s="35"/>
      <c r="C134" s="36"/>
      <c r="D134" s="225" t="s">
        <v>340</v>
      </c>
      <c r="E134" s="36"/>
      <c r="F134" s="229" t="s">
        <v>341</v>
      </c>
      <c r="G134" s="36"/>
      <c r="H134" s="36"/>
      <c r="I134" s="150"/>
      <c r="J134" s="36"/>
      <c r="K134" s="36"/>
      <c r="L134" s="40"/>
      <c r="M134" s="227"/>
      <c r="N134" s="228"/>
      <c r="O134" s="87"/>
      <c r="P134" s="87"/>
      <c r="Q134" s="87"/>
      <c r="R134" s="87"/>
      <c r="S134" s="87"/>
      <c r="T134" s="88"/>
      <c r="U134" s="34"/>
      <c r="V134" s="34"/>
      <c r="W134" s="34"/>
      <c r="X134" s="34"/>
      <c r="Y134" s="34"/>
      <c r="Z134" s="34"/>
      <c r="AA134" s="34"/>
      <c r="AB134" s="34"/>
      <c r="AC134" s="34"/>
      <c r="AD134" s="34"/>
      <c r="AE134" s="34"/>
      <c r="AT134" s="13" t="s">
        <v>340</v>
      </c>
      <c r="AU134" s="13" t="s">
        <v>76</v>
      </c>
    </row>
    <row r="135" s="10" customFormat="1">
      <c r="A135" s="10"/>
      <c r="B135" s="230"/>
      <c r="C135" s="231"/>
      <c r="D135" s="225" t="s">
        <v>203</v>
      </c>
      <c r="E135" s="232" t="s">
        <v>1</v>
      </c>
      <c r="F135" s="233" t="s">
        <v>1142</v>
      </c>
      <c r="G135" s="231"/>
      <c r="H135" s="234">
        <v>168</v>
      </c>
      <c r="I135" s="235"/>
      <c r="J135" s="231"/>
      <c r="K135" s="231"/>
      <c r="L135" s="236"/>
      <c r="M135" s="237"/>
      <c r="N135" s="238"/>
      <c r="O135" s="238"/>
      <c r="P135" s="238"/>
      <c r="Q135" s="238"/>
      <c r="R135" s="238"/>
      <c r="S135" s="238"/>
      <c r="T135" s="239"/>
      <c r="U135" s="10"/>
      <c r="V135" s="10"/>
      <c r="W135" s="10"/>
      <c r="X135" s="10"/>
      <c r="Y135" s="10"/>
      <c r="Z135" s="10"/>
      <c r="AA135" s="10"/>
      <c r="AB135" s="10"/>
      <c r="AC135" s="10"/>
      <c r="AD135" s="10"/>
      <c r="AE135" s="10"/>
      <c r="AT135" s="240" t="s">
        <v>203</v>
      </c>
      <c r="AU135" s="240" t="s">
        <v>76</v>
      </c>
      <c r="AV135" s="10" t="s">
        <v>85</v>
      </c>
      <c r="AW135" s="10" t="s">
        <v>32</v>
      </c>
      <c r="AX135" s="10" t="s">
        <v>83</v>
      </c>
      <c r="AY135" s="240" t="s">
        <v>197</v>
      </c>
    </row>
    <row r="136" s="2" customFormat="1" ht="16.5" customHeight="1">
      <c r="A136" s="34"/>
      <c r="B136" s="35"/>
      <c r="C136" s="211" t="s">
        <v>224</v>
      </c>
      <c r="D136" s="211" t="s">
        <v>192</v>
      </c>
      <c r="E136" s="212" t="s">
        <v>920</v>
      </c>
      <c r="F136" s="213" t="s">
        <v>921</v>
      </c>
      <c r="G136" s="214" t="s">
        <v>429</v>
      </c>
      <c r="H136" s="215">
        <v>0.050000000000000003</v>
      </c>
      <c r="I136" s="216"/>
      <c r="J136" s="217">
        <f>ROUND(I136*H136,2)</f>
        <v>0</v>
      </c>
      <c r="K136" s="218"/>
      <c r="L136" s="40"/>
      <c r="M136" s="219" t="s">
        <v>1</v>
      </c>
      <c r="N136" s="220" t="s">
        <v>41</v>
      </c>
      <c r="O136" s="87"/>
      <c r="P136" s="221">
        <f>O136*H136</f>
        <v>0</v>
      </c>
      <c r="Q136" s="221">
        <v>0</v>
      </c>
      <c r="R136" s="221">
        <f>Q136*H136</f>
        <v>0</v>
      </c>
      <c r="S136" s="221">
        <v>0</v>
      </c>
      <c r="T136" s="222">
        <f>S136*H136</f>
        <v>0</v>
      </c>
      <c r="U136" s="34"/>
      <c r="V136" s="34"/>
      <c r="W136" s="34"/>
      <c r="X136" s="34"/>
      <c r="Y136" s="34"/>
      <c r="Z136" s="34"/>
      <c r="AA136" s="34"/>
      <c r="AB136" s="34"/>
      <c r="AC136" s="34"/>
      <c r="AD136" s="34"/>
      <c r="AE136" s="34"/>
      <c r="AR136" s="223" t="s">
        <v>196</v>
      </c>
      <c r="AT136" s="223" t="s">
        <v>192</v>
      </c>
      <c r="AU136" s="223" t="s">
        <v>76</v>
      </c>
      <c r="AY136" s="13" t="s">
        <v>197</v>
      </c>
      <c r="BE136" s="224">
        <f>IF(N136="základní",J136,0)</f>
        <v>0</v>
      </c>
      <c r="BF136" s="224">
        <f>IF(N136="snížená",J136,0)</f>
        <v>0</v>
      </c>
      <c r="BG136" s="224">
        <f>IF(N136="zákl. přenesená",J136,0)</f>
        <v>0</v>
      </c>
      <c r="BH136" s="224">
        <f>IF(N136="sníž. přenesená",J136,0)</f>
        <v>0</v>
      </c>
      <c r="BI136" s="224">
        <f>IF(N136="nulová",J136,0)</f>
        <v>0</v>
      </c>
      <c r="BJ136" s="13" t="s">
        <v>83</v>
      </c>
      <c r="BK136" s="224">
        <f>ROUND(I136*H136,2)</f>
        <v>0</v>
      </c>
      <c r="BL136" s="13" t="s">
        <v>196</v>
      </c>
      <c r="BM136" s="223" t="s">
        <v>1240</v>
      </c>
    </row>
    <row r="137" s="2" customFormat="1">
      <c r="A137" s="34"/>
      <c r="B137" s="35"/>
      <c r="C137" s="36"/>
      <c r="D137" s="225" t="s">
        <v>199</v>
      </c>
      <c r="E137" s="36"/>
      <c r="F137" s="226" t="s">
        <v>923</v>
      </c>
      <c r="G137" s="36"/>
      <c r="H137" s="36"/>
      <c r="I137" s="150"/>
      <c r="J137" s="36"/>
      <c r="K137" s="36"/>
      <c r="L137" s="40"/>
      <c r="M137" s="227"/>
      <c r="N137" s="228"/>
      <c r="O137" s="87"/>
      <c r="P137" s="87"/>
      <c r="Q137" s="87"/>
      <c r="R137" s="87"/>
      <c r="S137" s="87"/>
      <c r="T137" s="88"/>
      <c r="U137" s="34"/>
      <c r="V137" s="34"/>
      <c r="W137" s="34"/>
      <c r="X137" s="34"/>
      <c r="Y137" s="34"/>
      <c r="Z137" s="34"/>
      <c r="AA137" s="34"/>
      <c r="AB137" s="34"/>
      <c r="AC137" s="34"/>
      <c r="AD137" s="34"/>
      <c r="AE137" s="34"/>
      <c r="AT137" s="13" t="s">
        <v>199</v>
      </c>
      <c r="AU137" s="13" t="s">
        <v>76</v>
      </c>
    </row>
    <row r="138" s="2" customFormat="1">
      <c r="A138" s="34"/>
      <c r="B138" s="35"/>
      <c r="C138" s="36"/>
      <c r="D138" s="225" t="s">
        <v>340</v>
      </c>
      <c r="E138" s="36"/>
      <c r="F138" s="229" t="s">
        <v>432</v>
      </c>
      <c r="G138" s="36"/>
      <c r="H138" s="36"/>
      <c r="I138" s="150"/>
      <c r="J138" s="36"/>
      <c r="K138" s="36"/>
      <c r="L138" s="40"/>
      <c r="M138" s="227"/>
      <c r="N138" s="228"/>
      <c r="O138" s="87"/>
      <c r="P138" s="87"/>
      <c r="Q138" s="87"/>
      <c r="R138" s="87"/>
      <c r="S138" s="87"/>
      <c r="T138" s="88"/>
      <c r="U138" s="34"/>
      <c r="V138" s="34"/>
      <c r="W138" s="34"/>
      <c r="X138" s="34"/>
      <c r="Y138" s="34"/>
      <c r="Z138" s="34"/>
      <c r="AA138" s="34"/>
      <c r="AB138" s="34"/>
      <c r="AC138" s="34"/>
      <c r="AD138" s="34"/>
      <c r="AE138" s="34"/>
      <c r="AT138" s="13" t="s">
        <v>340</v>
      </c>
      <c r="AU138" s="13" t="s">
        <v>76</v>
      </c>
    </row>
    <row r="139" s="2" customFormat="1" ht="16.5" customHeight="1">
      <c r="A139" s="34"/>
      <c r="B139" s="35"/>
      <c r="C139" s="211" t="s">
        <v>229</v>
      </c>
      <c r="D139" s="211" t="s">
        <v>192</v>
      </c>
      <c r="E139" s="212" t="s">
        <v>447</v>
      </c>
      <c r="F139" s="213" t="s">
        <v>448</v>
      </c>
      <c r="G139" s="214" t="s">
        <v>443</v>
      </c>
      <c r="H139" s="215">
        <v>15</v>
      </c>
      <c r="I139" s="216"/>
      <c r="J139" s="217">
        <f>ROUND(I139*H139,2)</f>
        <v>0</v>
      </c>
      <c r="K139" s="218"/>
      <c r="L139" s="40"/>
      <c r="M139" s="219" t="s">
        <v>1</v>
      </c>
      <c r="N139" s="220" t="s">
        <v>41</v>
      </c>
      <c r="O139" s="87"/>
      <c r="P139" s="221">
        <f>O139*H139</f>
        <v>0</v>
      </c>
      <c r="Q139" s="221">
        <v>0</v>
      </c>
      <c r="R139" s="221">
        <f>Q139*H139</f>
        <v>0</v>
      </c>
      <c r="S139" s="221">
        <v>0</v>
      </c>
      <c r="T139" s="222">
        <f>S139*H139</f>
        <v>0</v>
      </c>
      <c r="U139" s="34"/>
      <c r="V139" s="34"/>
      <c r="W139" s="34"/>
      <c r="X139" s="34"/>
      <c r="Y139" s="34"/>
      <c r="Z139" s="34"/>
      <c r="AA139" s="34"/>
      <c r="AB139" s="34"/>
      <c r="AC139" s="34"/>
      <c r="AD139" s="34"/>
      <c r="AE139" s="34"/>
      <c r="AR139" s="223" t="s">
        <v>196</v>
      </c>
      <c r="AT139" s="223" t="s">
        <v>192</v>
      </c>
      <c r="AU139" s="223" t="s">
        <v>76</v>
      </c>
      <c r="AY139" s="13" t="s">
        <v>197</v>
      </c>
      <c r="BE139" s="224">
        <f>IF(N139="základní",J139,0)</f>
        <v>0</v>
      </c>
      <c r="BF139" s="224">
        <f>IF(N139="snížená",J139,0)</f>
        <v>0</v>
      </c>
      <c r="BG139" s="224">
        <f>IF(N139="zákl. přenesená",J139,0)</f>
        <v>0</v>
      </c>
      <c r="BH139" s="224">
        <f>IF(N139="sníž. přenesená",J139,0)</f>
        <v>0</v>
      </c>
      <c r="BI139" s="224">
        <f>IF(N139="nulová",J139,0)</f>
        <v>0</v>
      </c>
      <c r="BJ139" s="13" t="s">
        <v>83</v>
      </c>
      <c r="BK139" s="224">
        <f>ROUND(I139*H139,2)</f>
        <v>0</v>
      </c>
      <c r="BL139" s="13" t="s">
        <v>196</v>
      </c>
      <c r="BM139" s="223" t="s">
        <v>1241</v>
      </c>
    </row>
    <row r="140" s="2" customFormat="1">
      <c r="A140" s="34"/>
      <c r="B140" s="35"/>
      <c r="C140" s="36"/>
      <c r="D140" s="225" t="s">
        <v>199</v>
      </c>
      <c r="E140" s="36"/>
      <c r="F140" s="226" t="s">
        <v>450</v>
      </c>
      <c r="G140" s="36"/>
      <c r="H140" s="36"/>
      <c r="I140" s="150"/>
      <c r="J140" s="36"/>
      <c r="K140" s="36"/>
      <c r="L140" s="40"/>
      <c r="M140" s="227"/>
      <c r="N140" s="228"/>
      <c r="O140" s="87"/>
      <c r="P140" s="87"/>
      <c r="Q140" s="87"/>
      <c r="R140" s="87"/>
      <c r="S140" s="87"/>
      <c r="T140" s="88"/>
      <c r="U140" s="34"/>
      <c r="V140" s="34"/>
      <c r="W140" s="34"/>
      <c r="X140" s="34"/>
      <c r="Y140" s="34"/>
      <c r="Z140" s="34"/>
      <c r="AA140" s="34"/>
      <c r="AB140" s="34"/>
      <c r="AC140" s="34"/>
      <c r="AD140" s="34"/>
      <c r="AE140" s="34"/>
      <c r="AT140" s="13" t="s">
        <v>199</v>
      </c>
      <c r="AU140" s="13" t="s">
        <v>76</v>
      </c>
    </row>
    <row r="141" s="2" customFormat="1">
      <c r="A141" s="34"/>
      <c r="B141" s="35"/>
      <c r="C141" s="36"/>
      <c r="D141" s="225" t="s">
        <v>340</v>
      </c>
      <c r="E141" s="36"/>
      <c r="F141" s="229" t="s">
        <v>451</v>
      </c>
      <c r="G141" s="36"/>
      <c r="H141" s="36"/>
      <c r="I141" s="150"/>
      <c r="J141" s="36"/>
      <c r="K141" s="36"/>
      <c r="L141" s="40"/>
      <c r="M141" s="227"/>
      <c r="N141" s="228"/>
      <c r="O141" s="87"/>
      <c r="P141" s="87"/>
      <c r="Q141" s="87"/>
      <c r="R141" s="87"/>
      <c r="S141" s="87"/>
      <c r="T141" s="88"/>
      <c r="U141" s="34"/>
      <c r="V141" s="34"/>
      <c r="W141" s="34"/>
      <c r="X141" s="34"/>
      <c r="Y141" s="34"/>
      <c r="Z141" s="34"/>
      <c r="AA141" s="34"/>
      <c r="AB141" s="34"/>
      <c r="AC141" s="34"/>
      <c r="AD141" s="34"/>
      <c r="AE141" s="34"/>
      <c r="AT141" s="13" t="s">
        <v>340</v>
      </c>
      <c r="AU141" s="13" t="s">
        <v>76</v>
      </c>
    </row>
    <row r="142" s="10" customFormat="1">
      <c r="A142" s="10"/>
      <c r="B142" s="230"/>
      <c r="C142" s="231"/>
      <c r="D142" s="225" t="s">
        <v>203</v>
      </c>
      <c r="E142" s="232" t="s">
        <v>1</v>
      </c>
      <c r="F142" s="233" t="s">
        <v>1145</v>
      </c>
      <c r="G142" s="231"/>
      <c r="H142" s="234">
        <v>15</v>
      </c>
      <c r="I142" s="235"/>
      <c r="J142" s="231"/>
      <c r="K142" s="231"/>
      <c r="L142" s="236"/>
      <c r="M142" s="237"/>
      <c r="N142" s="238"/>
      <c r="O142" s="238"/>
      <c r="P142" s="238"/>
      <c r="Q142" s="238"/>
      <c r="R142" s="238"/>
      <c r="S142" s="238"/>
      <c r="T142" s="239"/>
      <c r="U142" s="10"/>
      <c r="V142" s="10"/>
      <c r="W142" s="10"/>
      <c r="X142" s="10"/>
      <c r="Y142" s="10"/>
      <c r="Z142" s="10"/>
      <c r="AA142" s="10"/>
      <c r="AB142" s="10"/>
      <c r="AC142" s="10"/>
      <c r="AD142" s="10"/>
      <c r="AE142" s="10"/>
      <c r="AT142" s="240" t="s">
        <v>203</v>
      </c>
      <c r="AU142" s="240" t="s">
        <v>76</v>
      </c>
      <c r="AV142" s="10" t="s">
        <v>85</v>
      </c>
      <c r="AW142" s="10" t="s">
        <v>32</v>
      </c>
      <c r="AX142" s="10" t="s">
        <v>83</v>
      </c>
      <c r="AY142" s="240" t="s">
        <v>197</v>
      </c>
    </row>
    <row r="143" s="2" customFormat="1" ht="16.5" customHeight="1">
      <c r="A143" s="34"/>
      <c r="B143" s="35"/>
      <c r="C143" s="252" t="s">
        <v>236</v>
      </c>
      <c r="D143" s="252" t="s">
        <v>237</v>
      </c>
      <c r="E143" s="253" t="s">
        <v>454</v>
      </c>
      <c r="F143" s="254" t="s">
        <v>455</v>
      </c>
      <c r="G143" s="255" t="s">
        <v>307</v>
      </c>
      <c r="H143" s="256">
        <v>20.640000000000001</v>
      </c>
      <c r="I143" s="257"/>
      <c r="J143" s="258">
        <f>ROUND(I143*H143,2)</f>
        <v>0</v>
      </c>
      <c r="K143" s="259"/>
      <c r="L143" s="260"/>
      <c r="M143" s="261" t="s">
        <v>1</v>
      </c>
      <c r="N143" s="262" t="s">
        <v>41</v>
      </c>
      <c r="O143" s="87"/>
      <c r="P143" s="221">
        <f>O143*H143</f>
        <v>0</v>
      </c>
      <c r="Q143" s="221">
        <v>1</v>
      </c>
      <c r="R143" s="221">
        <f>Q143*H143</f>
        <v>20.640000000000001</v>
      </c>
      <c r="S143" s="221">
        <v>0</v>
      </c>
      <c r="T143" s="222">
        <f>S143*H143</f>
        <v>0</v>
      </c>
      <c r="U143" s="34"/>
      <c r="V143" s="34"/>
      <c r="W143" s="34"/>
      <c r="X143" s="34"/>
      <c r="Y143" s="34"/>
      <c r="Z143" s="34"/>
      <c r="AA143" s="34"/>
      <c r="AB143" s="34"/>
      <c r="AC143" s="34"/>
      <c r="AD143" s="34"/>
      <c r="AE143" s="34"/>
      <c r="AR143" s="223" t="s">
        <v>243</v>
      </c>
      <c r="AT143" s="223" t="s">
        <v>237</v>
      </c>
      <c r="AU143" s="223" t="s">
        <v>76</v>
      </c>
      <c r="AY143" s="13" t="s">
        <v>197</v>
      </c>
      <c r="BE143" s="224">
        <f>IF(N143="základní",J143,0)</f>
        <v>0</v>
      </c>
      <c r="BF143" s="224">
        <f>IF(N143="snížená",J143,0)</f>
        <v>0</v>
      </c>
      <c r="BG143" s="224">
        <f>IF(N143="zákl. přenesená",J143,0)</f>
        <v>0</v>
      </c>
      <c r="BH143" s="224">
        <f>IF(N143="sníž. přenesená",J143,0)</f>
        <v>0</v>
      </c>
      <c r="BI143" s="224">
        <f>IF(N143="nulová",J143,0)</f>
        <v>0</v>
      </c>
      <c r="BJ143" s="13" t="s">
        <v>83</v>
      </c>
      <c r="BK143" s="224">
        <f>ROUND(I143*H143,2)</f>
        <v>0</v>
      </c>
      <c r="BL143" s="13" t="s">
        <v>196</v>
      </c>
      <c r="BM143" s="223" t="s">
        <v>1242</v>
      </c>
    </row>
    <row r="144" s="2" customFormat="1">
      <c r="A144" s="34"/>
      <c r="B144" s="35"/>
      <c r="C144" s="36"/>
      <c r="D144" s="225" t="s">
        <v>199</v>
      </c>
      <c r="E144" s="36"/>
      <c r="F144" s="226" t="s">
        <v>455</v>
      </c>
      <c r="G144" s="36"/>
      <c r="H144" s="36"/>
      <c r="I144" s="150"/>
      <c r="J144" s="36"/>
      <c r="K144" s="36"/>
      <c r="L144" s="40"/>
      <c r="M144" s="227"/>
      <c r="N144" s="228"/>
      <c r="O144" s="87"/>
      <c r="P144" s="87"/>
      <c r="Q144" s="87"/>
      <c r="R144" s="87"/>
      <c r="S144" s="87"/>
      <c r="T144" s="88"/>
      <c r="U144" s="34"/>
      <c r="V144" s="34"/>
      <c r="W144" s="34"/>
      <c r="X144" s="34"/>
      <c r="Y144" s="34"/>
      <c r="Z144" s="34"/>
      <c r="AA144" s="34"/>
      <c r="AB144" s="34"/>
      <c r="AC144" s="34"/>
      <c r="AD144" s="34"/>
      <c r="AE144" s="34"/>
      <c r="AT144" s="13" t="s">
        <v>199</v>
      </c>
      <c r="AU144" s="13" t="s">
        <v>76</v>
      </c>
    </row>
    <row r="145" s="10" customFormat="1">
      <c r="A145" s="10"/>
      <c r="B145" s="230"/>
      <c r="C145" s="231"/>
      <c r="D145" s="225" t="s">
        <v>203</v>
      </c>
      <c r="E145" s="232" t="s">
        <v>1</v>
      </c>
      <c r="F145" s="233" t="s">
        <v>1147</v>
      </c>
      <c r="G145" s="231"/>
      <c r="H145" s="234">
        <v>20.640000000000001</v>
      </c>
      <c r="I145" s="235"/>
      <c r="J145" s="231"/>
      <c r="K145" s="231"/>
      <c r="L145" s="236"/>
      <c r="M145" s="237"/>
      <c r="N145" s="238"/>
      <c r="O145" s="238"/>
      <c r="P145" s="238"/>
      <c r="Q145" s="238"/>
      <c r="R145" s="238"/>
      <c r="S145" s="238"/>
      <c r="T145" s="239"/>
      <c r="U145" s="10"/>
      <c r="V145" s="10"/>
      <c r="W145" s="10"/>
      <c r="X145" s="10"/>
      <c r="Y145" s="10"/>
      <c r="Z145" s="10"/>
      <c r="AA145" s="10"/>
      <c r="AB145" s="10"/>
      <c r="AC145" s="10"/>
      <c r="AD145" s="10"/>
      <c r="AE145" s="10"/>
      <c r="AT145" s="240" t="s">
        <v>203</v>
      </c>
      <c r="AU145" s="240" t="s">
        <v>76</v>
      </c>
      <c r="AV145" s="10" t="s">
        <v>85</v>
      </c>
      <c r="AW145" s="10" t="s">
        <v>32</v>
      </c>
      <c r="AX145" s="10" t="s">
        <v>83</v>
      </c>
      <c r="AY145" s="240" t="s">
        <v>197</v>
      </c>
    </row>
    <row r="146" s="2" customFormat="1" ht="16.5" customHeight="1">
      <c r="A146" s="34"/>
      <c r="B146" s="35"/>
      <c r="C146" s="211" t="s">
        <v>243</v>
      </c>
      <c r="D146" s="211" t="s">
        <v>192</v>
      </c>
      <c r="E146" s="212" t="s">
        <v>1148</v>
      </c>
      <c r="F146" s="213" t="s">
        <v>1149</v>
      </c>
      <c r="G146" s="214" t="s">
        <v>429</v>
      </c>
      <c r="H146" s="215">
        <v>0.012</v>
      </c>
      <c r="I146" s="216"/>
      <c r="J146" s="217">
        <f>ROUND(I146*H146,2)</f>
        <v>0</v>
      </c>
      <c r="K146" s="218"/>
      <c r="L146" s="40"/>
      <c r="M146" s="219" t="s">
        <v>1</v>
      </c>
      <c r="N146" s="220" t="s">
        <v>41</v>
      </c>
      <c r="O146" s="87"/>
      <c r="P146" s="221">
        <f>O146*H146</f>
        <v>0</v>
      </c>
      <c r="Q146" s="221">
        <v>0</v>
      </c>
      <c r="R146" s="221">
        <f>Q146*H146</f>
        <v>0</v>
      </c>
      <c r="S146" s="221">
        <v>0</v>
      </c>
      <c r="T146" s="222">
        <f>S146*H146</f>
        <v>0</v>
      </c>
      <c r="U146" s="34"/>
      <c r="V146" s="34"/>
      <c r="W146" s="34"/>
      <c r="X146" s="34"/>
      <c r="Y146" s="34"/>
      <c r="Z146" s="34"/>
      <c r="AA146" s="34"/>
      <c r="AB146" s="34"/>
      <c r="AC146" s="34"/>
      <c r="AD146" s="34"/>
      <c r="AE146" s="34"/>
      <c r="AR146" s="223" t="s">
        <v>196</v>
      </c>
      <c r="AT146" s="223" t="s">
        <v>192</v>
      </c>
      <c r="AU146" s="223" t="s">
        <v>76</v>
      </c>
      <c r="AY146" s="13" t="s">
        <v>197</v>
      </c>
      <c r="BE146" s="224">
        <f>IF(N146="základní",J146,0)</f>
        <v>0</v>
      </c>
      <c r="BF146" s="224">
        <f>IF(N146="snížená",J146,0)</f>
        <v>0</v>
      </c>
      <c r="BG146" s="224">
        <f>IF(N146="zákl. přenesená",J146,0)</f>
        <v>0</v>
      </c>
      <c r="BH146" s="224">
        <f>IF(N146="sníž. přenesená",J146,0)</f>
        <v>0</v>
      </c>
      <c r="BI146" s="224">
        <f>IF(N146="nulová",J146,0)</f>
        <v>0</v>
      </c>
      <c r="BJ146" s="13" t="s">
        <v>83</v>
      </c>
      <c r="BK146" s="224">
        <f>ROUND(I146*H146,2)</f>
        <v>0</v>
      </c>
      <c r="BL146" s="13" t="s">
        <v>196</v>
      </c>
      <c r="BM146" s="223" t="s">
        <v>1243</v>
      </c>
    </row>
    <row r="147" s="2" customFormat="1">
      <c r="A147" s="34"/>
      <c r="B147" s="35"/>
      <c r="C147" s="36"/>
      <c r="D147" s="225" t="s">
        <v>199</v>
      </c>
      <c r="E147" s="36"/>
      <c r="F147" s="226" t="s">
        <v>1151</v>
      </c>
      <c r="G147" s="36"/>
      <c r="H147" s="36"/>
      <c r="I147" s="150"/>
      <c r="J147" s="36"/>
      <c r="K147" s="36"/>
      <c r="L147" s="40"/>
      <c r="M147" s="227"/>
      <c r="N147" s="228"/>
      <c r="O147" s="87"/>
      <c r="P147" s="87"/>
      <c r="Q147" s="87"/>
      <c r="R147" s="87"/>
      <c r="S147" s="87"/>
      <c r="T147" s="88"/>
      <c r="U147" s="34"/>
      <c r="V147" s="34"/>
      <c r="W147" s="34"/>
      <c r="X147" s="34"/>
      <c r="Y147" s="34"/>
      <c r="Z147" s="34"/>
      <c r="AA147" s="34"/>
      <c r="AB147" s="34"/>
      <c r="AC147" s="34"/>
      <c r="AD147" s="34"/>
      <c r="AE147" s="34"/>
      <c r="AT147" s="13" t="s">
        <v>199</v>
      </c>
      <c r="AU147" s="13" t="s">
        <v>76</v>
      </c>
    </row>
    <row r="148" s="2" customFormat="1">
      <c r="A148" s="34"/>
      <c r="B148" s="35"/>
      <c r="C148" s="36"/>
      <c r="D148" s="225" t="s">
        <v>340</v>
      </c>
      <c r="E148" s="36"/>
      <c r="F148" s="229" t="s">
        <v>1152</v>
      </c>
      <c r="G148" s="36"/>
      <c r="H148" s="36"/>
      <c r="I148" s="150"/>
      <c r="J148" s="36"/>
      <c r="K148" s="36"/>
      <c r="L148" s="40"/>
      <c r="M148" s="227"/>
      <c r="N148" s="228"/>
      <c r="O148" s="87"/>
      <c r="P148" s="87"/>
      <c r="Q148" s="87"/>
      <c r="R148" s="87"/>
      <c r="S148" s="87"/>
      <c r="T148" s="88"/>
      <c r="U148" s="34"/>
      <c r="V148" s="34"/>
      <c r="W148" s="34"/>
      <c r="X148" s="34"/>
      <c r="Y148" s="34"/>
      <c r="Z148" s="34"/>
      <c r="AA148" s="34"/>
      <c r="AB148" s="34"/>
      <c r="AC148" s="34"/>
      <c r="AD148" s="34"/>
      <c r="AE148" s="34"/>
      <c r="AT148" s="13" t="s">
        <v>340</v>
      </c>
      <c r="AU148" s="13" t="s">
        <v>76</v>
      </c>
    </row>
    <row r="149" s="2" customFormat="1" ht="16.5" customHeight="1">
      <c r="A149" s="34"/>
      <c r="B149" s="35"/>
      <c r="C149" s="211" t="s">
        <v>247</v>
      </c>
      <c r="D149" s="211" t="s">
        <v>192</v>
      </c>
      <c r="E149" s="212" t="s">
        <v>1153</v>
      </c>
      <c r="F149" s="213" t="s">
        <v>1154</v>
      </c>
      <c r="G149" s="214" t="s">
        <v>195</v>
      </c>
      <c r="H149" s="215">
        <v>12</v>
      </c>
      <c r="I149" s="216"/>
      <c r="J149" s="217">
        <f>ROUND(I149*H149,2)</f>
        <v>0</v>
      </c>
      <c r="K149" s="218"/>
      <c r="L149" s="40"/>
      <c r="M149" s="219" t="s">
        <v>1</v>
      </c>
      <c r="N149" s="220" t="s">
        <v>41</v>
      </c>
      <c r="O149" s="87"/>
      <c r="P149" s="221">
        <f>O149*H149</f>
        <v>0</v>
      </c>
      <c r="Q149" s="221">
        <v>0</v>
      </c>
      <c r="R149" s="221">
        <f>Q149*H149</f>
        <v>0</v>
      </c>
      <c r="S149" s="221">
        <v>0</v>
      </c>
      <c r="T149" s="222">
        <f>S149*H149</f>
        <v>0</v>
      </c>
      <c r="U149" s="34"/>
      <c r="V149" s="34"/>
      <c r="W149" s="34"/>
      <c r="X149" s="34"/>
      <c r="Y149" s="34"/>
      <c r="Z149" s="34"/>
      <c r="AA149" s="34"/>
      <c r="AB149" s="34"/>
      <c r="AC149" s="34"/>
      <c r="AD149" s="34"/>
      <c r="AE149" s="34"/>
      <c r="AR149" s="223" t="s">
        <v>196</v>
      </c>
      <c r="AT149" s="223" t="s">
        <v>192</v>
      </c>
      <c r="AU149" s="223" t="s">
        <v>76</v>
      </c>
      <c r="AY149" s="13" t="s">
        <v>197</v>
      </c>
      <c r="BE149" s="224">
        <f>IF(N149="základní",J149,0)</f>
        <v>0</v>
      </c>
      <c r="BF149" s="224">
        <f>IF(N149="snížená",J149,0)</f>
        <v>0</v>
      </c>
      <c r="BG149" s="224">
        <f>IF(N149="zákl. přenesená",J149,0)</f>
        <v>0</v>
      </c>
      <c r="BH149" s="224">
        <f>IF(N149="sníž. přenesená",J149,0)</f>
        <v>0</v>
      </c>
      <c r="BI149" s="224">
        <f>IF(N149="nulová",J149,0)</f>
        <v>0</v>
      </c>
      <c r="BJ149" s="13" t="s">
        <v>83</v>
      </c>
      <c r="BK149" s="224">
        <f>ROUND(I149*H149,2)</f>
        <v>0</v>
      </c>
      <c r="BL149" s="13" t="s">
        <v>196</v>
      </c>
      <c r="BM149" s="223" t="s">
        <v>1244</v>
      </c>
    </row>
    <row r="150" s="2" customFormat="1">
      <c r="A150" s="34"/>
      <c r="B150" s="35"/>
      <c r="C150" s="36"/>
      <c r="D150" s="225" t="s">
        <v>199</v>
      </c>
      <c r="E150" s="36"/>
      <c r="F150" s="226" t="s">
        <v>1156</v>
      </c>
      <c r="G150" s="36"/>
      <c r="H150" s="36"/>
      <c r="I150" s="150"/>
      <c r="J150" s="36"/>
      <c r="K150" s="36"/>
      <c r="L150" s="40"/>
      <c r="M150" s="227"/>
      <c r="N150" s="228"/>
      <c r="O150" s="87"/>
      <c r="P150" s="87"/>
      <c r="Q150" s="87"/>
      <c r="R150" s="87"/>
      <c r="S150" s="87"/>
      <c r="T150" s="88"/>
      <c r="U150" s="34"/>
      <c r="V150" s="34"/>
      <c r="W150" s="34"/>
      <c r="X150" s="34"/>
      <c r="Y150" s="34"/>
      <c r="Z150" s="34"/>
      <c r="AA150" s="34"/>
      <c r="AB150" s="34"/>
      <c r="AC150" s="34"/>
      <c r="AD150" s="34"/>
      <c r="AE150" s="34"/>
      <c r="AT150" s="13" t="s">
        <v>199</v>
      </c>
      <c r="AU150" s="13" t="s">
        <v>76</v>
      </c>
    </row>
    <row r="151" s="2" customFormat="1">
      <c r="A151" s="34"/>
      <c r="B151" s="35"/>
      <c r="C151" s="36"/>
      <c r="D151" s="225" t="s">
        <v>340</v>
      </c>
      <c r="E151" s="36"/>
      <c r="F151" s="229" t="s">
        <v>476</v>
      </c>
      <c r="G151" s="36"/>
      <c r="H151" s="36"/>
      <c r="I151" s="150"/>
      <c r="J151" s="36"/>
      <c r="K151" s="36"/>
      <c r="L151" s="40"/>
      <c r="M151" s="263"/>
      <c r="N151" s="264"/>
      <c r="O151" s="265"/>
      <c r="P151" s="265"/>
      <c r="Q151" s="265"/>
      <c r="R151" s="265"/>
      <c r="S151" s="265"/>
      <c r="T151" s="266"/>
      <c r="U151" s="34"/>
      <c r="V151" s="34"/>
      <c r="W151" s="34"/>
      <c r="X151" s="34"/>
      <c r="Y151" s="34"/>
      <c r="Z151" s="34"/>
      <c r="AA151" s="34"/>
      <c r="AB151" s="34"/>
      <c r="AC151" s="34"/>
      <c r="AD151" s="34"/>
      <c r="AE151" s="34"/>
      <c r="AT151" s="13" t="s">
        <v>340</v>
      </c>
      <c r="AU151" s="13" t="s">
        <v>76</v>
      </c>
    </row>
    <row r="152" s="2" customFormat="1" ht="6.96" customHeight="1">
      <c r="A152" s="34"/>
      <c r="B152" s="62"/>
      <c r="C152" s="63"/>
      <c r="D152" s="63"/>
      <c r="E152" s="63"/>
      <c r="F152" s="63"/>
      <c r="G152" s="63"/>
      <c r="H152" s="63"/>
      <c r="I152" s="188"/>
      <c r="J152" s="63"/>
      <c r="K152" s="63"/>
      <c r="L152" s="40"/>
      <c r="M152" s="34"/>
      <c r="O152" s="34"/>
      <c r="P152" s="34"/>
      <c r="Q152" s="34"/>
      <c r="R152" s="34"/>
      <c r="S152" s="34"/>
      <c r="T152" s="34"/>
      <c r="U152" s="34"/>
      <c r="V152" s="34"/>
      <c r="W152" s="34"/>
      <c r="X152" s="34"/>
      <c r="Y152" s="34"/>
      <c r="Z152" s="34"/>
      <c r="AA152" s="34"/>
      <c r="AB152" s="34"/>
      <c r="AC152" s="34"/>
      <c r="AD152" s="34"/>
      <c r="AE152" s="34"/>
    </row>
  </sheetData>
  <sheetProtection sheet="1" autoFilter="0" formatColumns="0" formatRows="0" objects="1" scenarios="1" spinCount="100000" saltValue="2C/hdSQi0P55y70MhD0SysPSx1Mb8tLmdWrSgR1D16URcMnVleUWEuPOkjQSHGcksdpjEu0f3UsFVuevdEjjuQ==" hashValue="b1hoWSr9emDv7VKkybARXdMCB2XEmnrSxVmGH5s/k43KISEOJXC/5oEY2VABPvZji7hmuu+edtc2Agkf2K5PqQ==" algorithmName="SHA-512" password="CC35"/>
  <autoFilter ref="C119:K151"/>
  <mergeCells count="12">
    <mergeCell ref="E7:H7"/>
    <mergeCell ref="E9:H9"/>
    <mergeCell ref="E11:H11"/>
    <mergeCell ref="E20:H20"/>
    <mergeCell ref="E29:H29"/>
    <mergeCell ref="E85:H85"/>
    <mergeCell ref="E87:H87"/>
    <mergeCell ref="E89:H89"/>
    <mergeCell ref="E108:H108"/>
    <mergeCell ref="E110:H110"/>
    <mergeCell ref="E112:H112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Jung Milan</dc:creator>
  <cp:lastModifiedBy>Jung Milan</cp:lastModifiedBy>
  <dcterms:created xsi:type="dcterms:W3CDTF">2020-03-16T11:48:05Z</dcterms:created>
  <dcterms:modified xsi:type="dcterms:W3CDTF">2020-03-16T11:48:30Z</dcterms:modified>
</cp:coreProperties>
</file>